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ibrulj.UNDPBIH\OneDrive - United Nations Development Programme\IDRM BIH\DRR intervencije\Laktasi\RFQ\"/>
    </mc:Choice>
  </mc:AlternateContent>
  <xr:revisionPtr revIDLastSave="75" documentId="11_B6648C78371F8600040CF42A422E4ABA8BD39716" xr6:coauthVersionLast="34" xr6:coauthVersionMax="34" xr10:uidLastSave="{7D492F94-6423-4518-A01A-140479D7912D}"/>
  <bookViews>
    <workbookView xWindow="0" yWindow="0" windowWidth="24240" windowHeight="4275" xr2:uid="{00000000-000D-0000-FFFF-FFFF00000000}"/>
  </bookViews>
  <sheets>
    <sheet name="Mahovljanska rijeka" sheetId="15" r:id="rId1"/>
  </sheets>
  <definedNames>
    <definedName name="_xlnm.Print_Area" localSheetId="0">'Mahovljanska rijeka'!$A$2:$P$73</definedName>
  </definedNames>
  <calcPr calcId="179021"/>
  <fileRecoveryPr autoRecover="0"/>
</workbook>
</file>

<file path=xl/calcChain.xml><?xml version="1.0" encoding="utf-8"?>
<calcChain xmlns="http://schemas.openxmlformats.org/spreadsheetml/2006/main">
  <c r="G29" i="15" l="1"/>
  <c r="F23" i="15" l="1"/>
  <c r="I23" i="15" s="1"/>
  <c r="I24" i="15" s="1"/>
  <c r="N24" i="15" s="1"/>
  <c r="F29" i="15" l="1"/>
  <c r="I29" i="15" l="1"/>
  <c r="I30" i="15" s="1"/>
  <c r="N30" i="15" s="1"/>
  <c r="P30" i="15" s="1"/>
  <c r="F36" i="15"/>
  <c r="I36" i="15" s="1"/>
  <c r="I37" i="15" s="1"/>
  <c r="N37" i="15" s="1"/>
  <c r="P37" i="15" s="1"/>
  <c r="N16" i="15"/>
  <c r="P16" i="15" s="1"/>
  <c r="E67" i="15" l="1"/>
  <c r="E65" i="15"/>
  <c r="N11" i="15" l="1"/>
  <c r="P11" i="15" l="1"/>
  <c r="P42" i="15"/>
  <c r="N59" i="15" l="1"/>
  <c r="P59" i="15" s="1"/>
  <c r="N53" i="15" l="1"/>
  <c r="P53" i="15" l="1"/>
  <c r="P61" i="15" s="1"/>
  <c r="O67" i="15" l="1"/>
  <c r="P24" i="15" l="1"/>
  <c r="P44" i="15" l="1"/>
  <c r="O65" i="15" s="1"/>
  <c r="O69" i="15" s="1"/>
  <c r="O71" i="15" l="1"/>
  <c r="O73" i="15" s="1"/>
</calcChain>
</file>

<file path=xl/sharedStrings.xml><?xml version="1.0" encoding="utf-8"?>
<sst xmlns="http://schemas.openxmlformats.org/spreadsheetml/2006/main" count="95" uniqueCount="71">
  <si>
    <t>=</t>
  </si>
  <si>
    <t>kom</t>
  </si>
  <si>
    <t>redni broj</t>
  </si>
  <si>
    <t>jed. mj.</t>
  </si>
  <si>
    <t>KM</t>
  </si>
  <si>
    <t>količina</t>
  </si>
  <si>
    <t>Ukupna vrijednost KM</t>
  </si>
  <si>
    <t>Jedinična cijena KM bez PDV</t>
  </si>
  <si>
    <t>Šifra</t>
  </si>
  <si>
    <t>I</t>
  </si>
  <si>
    <t>II</t>
  </si>
  <si>
    <t>m3</t>
  </si>
  <si>
    <t>ukupno iskop:</t>
  </si>
  <si>
    <t>Opis stavke</t>
  </si>
  <si>
    <t>Position Number</t>
  </si>
  <si>
    <t>Code Number</t>
  </si>
  <si>
    <t>UNIT</t>
  </si>
  <si>
    <t>WORKS QUANTITY</t>
  </si>
  <si>
    <t>UNIT PRICE                                               (KM)</t>
  </si>
  <si>
    <t>TOTAL PRICE         (KM)</t>
  </si>
  <si>
    <t>VAT / PDV</t>
  </si>
  <si>
    <t>(1)</t>
  </si>
  <si>
    <t>(2)</t>
  </si>
  <si>
    <t>RECAPITULATION SUMMARY / REKAPITULACIJA</t>
  </si>
  <si>
    <t>11 513</t>
  </si>
  <si>
    <t>Iskolčenje, zadavanje i provjeravanje visina i pravaca pri sanaciji i rehabilitaciji objekta površine preko 500 m2.</t>
  </si>
  <si>
    <t>m</t>
  </si>
  <si>
    <t>dužina L=</t>
  </si>
  <si>
    <t>24 111</t>
  </si>
  <si>
    <t>Item description</t>
  </si>
  <si>
    <t>ukupno nasip:</t>
  </si>
  <si>
    <t>m'</t>
  </si>
  <si>
    <t>bb</t>
  </si>
  <si>
    <t>Uklanjanje grmlja sa rijetko obrasle površine - ručno.</t>
  </si>
  <si>
    <t>12 111</t>
  </si>
  <si>
    <t>12 132</t>
  </si>
  <si>
    <t xml:space="preserve">Sječenje i uklanjanje drveća sa  stablima prečnika od 11 do 30 cm i uklanjanje granja. </t>
  </si>
  <si>
    <t>12 151</t>
  </si>
  <si>
    <t>TOTAL WITHOUT VAT / UKUPNO BEZ PDV</t>
  </si>
  <si>
    <t>Izrada projekta izvedenog stanja nakon završetka izvođenja radova</t>
  </si>
  <si>
    <t>Izvođačeva obaveza je da nakon završetka svih radova snimi kanal sa dovoljnim brojem tačaka po profilima, na međusobnom razmaku ne većem od 50m, kao i visine ulaznih i izlaznih glava zacjevljenja, propusta i mostova, kako bi se dalo uporediti projektovano i izvedeno stanje.</t>
  </si>
  <si>
    <t>L (m)</t>
  </si>
  <si>
    <t>B (m)</t>
  </si>
  <si>
    <t>faktor dužine</t>
  </si>
  <si>
    <t>ukupno:</t>
  </si>
  <si>
    <t>12 112</t>
  </si>
  <si>
    <t xml:space="preserve">Uklanjanje grmlja sa rijetko obrasle površine - mašinski </t>
  </si>
  <si>
    <t>Stavka obuhvata mašinsko košenje i ostale potrebne radove na uklanjanju grmlja, šiblja, i drugog niskog rastinja na području kanala, vađenje ostatka korijenja na kosini, uklanjanje naplavina i smeća kao i transport i odlaganje otpadnog materijala na deponiju u dogovoru sa predstavnikom nadzora. Košenje u pojasu kanala 20.0m (po potrebi i šire). Radovi se izvode 70% ručno, 30% mašinski. Radovi se izvode samohodnim kosačicama ili kosačicama priključenim na traktor ili drugo specijalno vozilo.</t>
  </si>
  <si>
    <t>Uklanjanje grmlja i drveća sa stablima prečnika do 10 cm i granja sa rijetko obrasle površine - mašinski.</t>
  </si>
  <si>
    <t>Stavka obuhvata košenje i ostale potrebne radove na uklanjanju većih drveća sa stablima i ostale krupnije vegetacije na području kanala motornim pilama, kao i transport i odlaganje otpadnog materijala na deponiju u dogovoru sa predstavnikom nadzora. Trasu pretežno čini gusto obraslo nisko šiblje i rastinje, dok stabla većeg prečnika čine 20-30% dužine trase.</t>
  </si>
  <si>
    <t>Stavka obuhvata sve potrebne radove na iskopu i niveliranja dna i škarpi kanala, do postizanja kota prema grafičkim prilozima, kao i transport i odlaganje viška materijala na centralnu deponiju ili S.T.D.</t>
  </si>
  <si>
    <t xml:space="preserve">Ugradnja nasipa od glinenog materijala.
</t>
  </si>
  <si>
    <t>Stavka obuhvata sve potrebne radove na ugradnji materijala iz iskopa, ukoliko se naiđe na takav, ili nabavku glinenog materijala, i niveliranja dna i škarpi kanala, do postizanja kota prema grafičkim prilozima, kao i transport i odlaganje viška materijala na centralnu deponiju ili S.T.D. Zemljani materijal se u nasip ugrađuje u slojevima debljine do 30 cm uz zbijanje pri optimalnoj vlažnosti. Tokom izgradnje nasipa vršiti kontinulano ispitivanje tla u laboratoriji (standardni Protkorov opit) i na terenu (in-situ) pomoću statičke kružne ploče.</t>
  </si>
  <si>
    <t>21 762</t>
  </si>
  <si>
    <t>Iskop zemljanog materijala za odvodne kanale i korita.</t>
  </si>
  <si>
    <r>
      <t xml:space="preserve">2.2.1.6.1 Survey works / </t>
    </r>
    <r>
      <rPr>
        <sz val="10"/>
        <rFont val="Times New Roman"/>
        <family val="2"/>
        <charset val="238"/>
      </rPr>
      <t>Geodetski radovi</t>
    </r>
  </si>
  <si>
    <r>
      <t xml:space="preserve">2.2.1.1.1 Clearing of construction site / </t>
    </r>
    <r>
      <rPr>
        <sz val="10"/>
        <rFont val="Times New Roman"/>
        <family val="2"/>
        <charset val="238"/>
      </rPr>
      <t>Čišćenje terena</t>
    </r>
  </si>
  <si>
    <r>
      <t xml:space="preserve">2.2.1.1.1.1 Removal of shrubbery, trees, branches, and stumps / </t>
    </r>
    <r>
      <rPr>
        <sz val="10"/>
        <rFont val="Times New Roman"/>
        <family val="2"/>
        <charset val="238"/>
      </rPr>
      <t>Uklanjanje grmlja, drveća, granja i panjeva</t>
    </r>
  </si>
  <si>
    <r>
      <t>m</t>
    </r>
    <r>
      <rPr>
        <vertAlign val="superscript"/>
        <sz val="10"/>
        <rFont val="Times New Roman"/>
        <family val="2"/>
        <charset val="238"/>
      </rPr>
      <t>2</t>
    </r>
  </si>
  <si>
    <r>
      <t>2.2.2.10.1 Excavations /</t>
    </r>
    <r>
      <rPr>
        <sz val="10"/>
        <rFont val="Times New Roman"/>
        <family val="2"/>
        <charset val="238"/>
      </rPr>
      <t xml:space="preserve"> Iskopi</t>
    </r>
  </si>
  <si>
    <r>
      <t>m</t>
    </r>
    <r>
      <rPr>
        <vertAlign val="superscript"/>
        <sz val="10"/>
        <rFont val="Times New Roman"/>
        <family val="2"/>
        <charset val="238"/>
      </rPr>
      <t>3</t>
    </r>
  </si>
  <si>
    <r>
      <t xml:space="preserve">2.2.2.10.4 Fills, backfills, wedges, substructure, and puddle layer / </t>
    </r>
    <r>
      <rPr>
        <sz val="10"/>
        <rFont val="Times New Roman"/>
        <family val="2"/>
        <charset val="238"/>
      </rPr>
      <t>Nasipi, zasipi, klinovi, posteljice i glineni naboj</t>
    </r>
  </si>
  <si>
    <t>Stavka obuhvata košenje i ostale potrebne radove na uklanjanju grmlja, šiblja, i drugog niskog rastinja na području kanala, vađenje ostatka korijenja na kosini, uklanjanje naplavina i smeća kao i transport i odlaganje otpadnog materijala na deponiju u dogovoru sa predstavnikom nadzora. Košenje u pojasu kanala maksimalno po 4.0m uz obalu (po potrebi i šire). Radovi se izvode 70% ručno, 30% mašinski. Radovi se izvode gdje pristup mašini nije moguć.</t>
  </si>
  <si>
    <t>ČIŠĆENJE I UREĐENJE KORITA MAHOVLJANSKE RIJEKE U OPŠTINI LAKTAŠI</t>
  </si>
  <si>
    <r>
      <t xml:space="preserve">Geodetsko kolčenje poprečnih profila, osovine, krivina, te svih ostalih radova predviđenih projektnom dokumentacijom, kao i prisustvo geodete po potrebi i kontrola kota tokom izvođenja radova. Dužina dionice na kojoj se izvode radovi je </t>
    </r>
    <r>
      <rPr>
        <sz val="10"/>
        <color rgb="FFFF0000"/>
        <rFont val="Times New Roman"/>
        <family val="2"/>
        <charset val="238"/>
      </rPr>
      <t>L=1121m.</t>
    </r>
  </si>
  <si>
    <t>TOTAL EARTH WORKS / UKUPNO ZEMLJANI RADOVI</t>
  </si>
  <si>
    <t>TOTAL PREPARATORY WORKS / UKUPNO PRIPREMNI RADOVI</t>
  </si>
  <si>
    <t>2.2.1.6 PREPARATORY WORKS / PRIPREMNI RADOVI</t>
  </si>
  <si>
    <t>2.2.2.10 EARTH WORKS / ZEMLJANI RADOVI</t>
  </si>
  <si>
    <t>INTOTAL / SVEUKUPNO SA PDV (1)+(2)</t>
  </si>
  <si>
    <t xml:space="preserve">Stavka obuhvata potrebne radove i krčenje panjeva nakon rezanja stabala, te transport i odlaganje otpadnog materijala na deponiju u dogovoru sa predstavnikom nadzora.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</si>
</sst>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2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vertAlign val="superscript"/>
      <sz val="10"/>
      <name val="Times New Roman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12"/>
      <name val="Arial"/>
      <family val="2"/>
      <charset val="238"/>
    </font>
    <font>
      <i/>
      <sz val="11"/>
      <color indexed="12"/>
      <name val="Arial"/>
      <family val="2"/>
      <charset val="238"/>
    </font>
    <font>
      <i/>
      <sz val="11"/>
      <name val="Arial"/>
      <family val="2"/>
      <charset val="238"/>
    </font>
    <font>
      <sz val="11"/>
      <color rgb="FF0000FF"/>
      <name val="Arial"/>
      <family val="2"/>
      <charset val="238"/>
    </font>
    <font>
      <sz val="14"/>
      <name val="Arial"/>
      <family val="2"/>
      <charset val="238"/>
    </font>
    <font>
      <b/>
      <i/>
      <sz val="11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4" fillId="0" borderId="0"/>
    <xf numFmtId="0" fontId="2" fillId="0" borderId="0"/>
  </cellStyleXfs>
  <cellXfs count="208">
    <xf numFmtId="0" fontId="0" fillId="0" borderId="0" xfId="0"/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10" fillId="0" borderId="0" xfId="0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/>
    <xf numFmtId="0" fontId="14" fillId="0" borderId="1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right" vertical="top"/>
    </xf>
    <xf numFmtId="0" fontId="14" fillId="0" borderId="9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vertical="top"/>
    </xf>
    <xf numFmtId="0" fontId="14" fillId="0" borderId="11" xfId="0" applyFont="1" applyFill="1" applyBorder="1" applyAlignment="1">
      <alignment horizontal="center"/>
    </xf>
    <xf numFmtId="2" fontId="14" fillId="0" borderId="9" xfId="0" applyNumberFormat="1" applyFont="1" applyFill="1" applyBorder="1" applyAlignment="1">
      <alignment horizontal="center"/>
    </xf>
    <xf numFmtId="4" fontId="14" fillId="0" borderId="9" xfId="0" applyNumberFormat="1" applyFont="1" applyFill="1" applyBorder="1" applyAlignment="1"/>
    <xf numFmtId="0" fontId="14" fillId="0" borderId="6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right" vertical="top"/>
    </xf>
    <xf numFmtId="0" fontId="14" fillId="0" borderId="4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vertical="top"/>
    </xf>
    <xf numFmtId="0" fontId="14" fillId="0" borderId="6" xfId="0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4" fontId="14" fillId="0" borderId="4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right" vertical="top"/>
    </xf>
    <xf numFmtId="0" fontId="17" fillId="0" borderId="9" xfId="0" applyFont="1" applyFill="1" applyBorder="1" applyAlignment="1">
      <alignment vertical="top"/>
    </xf>
    <xf numFmtId="0" fontId="9" fillId="0" borderId="12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17" fillId="0" borderId="9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4" fontId="17" fillId="0" borderId="7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/>
    <xf numFmtId="0" fontId="2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quotePrefix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right" vertical="top"/>
    </xf>
    <xf numFmtId="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 vertical="top"/>
    </xf>
    <xf numFmtId="2" fontId="9" fillId="0" borderId="1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right" vertical="top"/>
    </xf>
    <xf numFmtId="0" fontId="18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/>
    </xf>
    <xf numFmtId="0" fontId="17" fillId="0" borderId="14" xfId="0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2" fontId="14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right" vertical="top"/>
    </xf>
    <xf numFmtId="2" fontId="17" fillId="0" borderId="7" xfId="0" applyNumberFormat="1" applyFont="1" applyFill="1" applyBorder="1" applyAlignment="1">
      <alignment horizontal="center" vertical="top"/>
    </xf>
    <xf numFmtId="0" fontId="21" fillId="0" borderId="7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17" fillId="0" borderId="7" xfId="0" applyFont="1" applyFill="1" applyBorder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/>
    <xf numFmtId="0" fontId="2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top"/>
    </xf>
    <xf numFmtId="0" fontId="21" fillId="0" borderId="0" xfId="0" quotePrefix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top"/>
    </xf>
    <xf numFmtId="9" fontId="25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/>
    </xf>
    <xf numFmtId="0" fontId="18" fillId="0" borderId="1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horizontal="right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3" fillId="2" borderId="18" xfId="0" applyNumberFormat="1" applyFont="1" applyFill="1" applyBorder="1" applyAlignment="1">
      <alignment horizontal="center" vertical="center" wrapText="1"/>
    </xf>
    <xf numFmtId="0" fontId="13" fillId="2" borderId="19" xfId="0" applyNumberFormat="1" applyFont="1" applyFill="1" applyBorder="1" applyAlignment="1">
      <alignment horizontal="center" vertical="center" wrapText="1"/>
    </xf>
    <xf numFmtId="2" fontId="13" fillId="2" borderId="20" xfId="0" applyNumberFormat="1" applyFont="1" applyFill="1" applyBorder="1" applyAlignment="1">
      <alignment horizontal="center" vertical="center" wrapText="1"/>
    </xf>
    <xf numFmtId="2" fontId="13" fillId="2" borderId="21" xfId="0" applyNumberFormat="1" applyFont="1" applyFill="1" applyBorder="1" applyAlignment="1">
      <alignment horizontal="center" vertical="center" wrapText="1"/>
    </xf>
    <xf numFmtId="2" fontId="13" fillId="2" borderId="22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/>
    <xf numFmtId="0" fontId="14" fillId="0" borderId="25" xfId="0" applyFont="1" applyFill="1" applyBorder="1" applyAlignment="1">
      <alignment horizontal="center" vertical="top"/>
    </xf>
    <xf numFmtId="4" fontId="14" fillId="0" borderId="26" xfId="0" applyNumberFormat="1" applyFont="1" applyFill="1" applyBorder="1" applyAlignment="1"/>
    <xf numFmtId="0" fontId="14" fillId="0" borderId="27" xfId="0" applyFont="1" applyFill="1" applyBorder="1" applyAlignment="1">
      <alignment horizontal="center" vertical="top"/>
    </xf>
    <xf numFmtId="4" fontId="14" fillId="0" borderId="28" xfId="0" applyNumberFormat="1" applyFont="1" applyFill="1" applyBorder="1" applyAlignment="1"/>
    <xf numFmtId="0" fontId="9" fillId="0" borderId="25" xfId="0" applyFont="1" applyFill="1" applyBorder="1" applyAlignment="1">
      <alignment horizontal="center" vertical="top"/>
    </xf>
    <xf numFmtId="4" fontId="9" fillId="0" borderId="26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center" vertical="top"/>
    </xf>
    <xf numFmtId="4" fontId="9" fillId="0" borderId="24" xfId="0" applyNumberFormat="1" applyFont="1" applyFill="1" applyBorder="1" applyAlignment="1">
      <alignment horizontal="right"/>
    </xf>
    <xf numFmtId="4" fontId="9" fillId="0" borderId="30" xfId="0" applyNumberFormat="1" applyFont="1" applyFill="1" applyBorder="1" applyAlignment="1"/>
    <xf numFmtId="0" fontId="9" fillId="0" borderId="31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4" fillId="0" borderId="32" xfId="0" applyFont="1" applyFill="1" applyBorder="1" applyAlignment="1">
      <alignment horizontal="center" vertical="top"/>
    </xf>
    <xf numFmtId="0" fontId="14" fillId="0" borderId="33" xfId="0" applyFont="1" applyFill="1" applyBorder="1" applyAlignment="1">
      <alignment horizontal="center" vertical="top"/>
    </xf>
    <xf numFmtId="4" fontId="14" fillId="0" borderId="24" xfId="0" applyNumberFormat="1" applyFont="1" applyFill="1" applyBorder="1" applyAlignment="1"/>
    <xf numFmtId="0" fontId="14" fillId="0" borderId="34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4" fillId="0" borderId="35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right" vertical="top"/>
    </xf>
    <xf numFmtId="0" fontId="14" fillId="0" borderId="36" xfId="0" applyFont="1" applyFill="1" applyBorder="1" applyAlignment="1">
      <alignment horizontal="center"/>
    </xf>
    <xf numFmtId="2" fontId="14" fillId="0" borderId="36" xfId="0" applyNumberFormat="1" applyFont="1" applyFill="1" applyBorder="1" applyAlignment="1">
      <alignment horizontal="center"/>
    </xf>
    <xf numFmtId="4" fontId="14" fillId="0" borderId="37" xfId="0" applyNumberFormat="1" applyFont="1" applyFill="1" applyBorder="1" applyAlignment="1"/>
    <xf numFmtId="4" fontId="14" fillId="0" borderId="38" xfId="0" applyNumberFormat="1" applyFont="1" applyFill="1" applyBorder="1" applyAlignment="1"/>
    <xf numFmtId="0" fontId="14" fillId="0" borderId="0" xfId="0" applyFont="1" applyFill="1" applyBorder="1" applyAlignment="1">
      <alignment horizontal="center" vertical="top"/>
    </xf>
    <xf numFmtId="0" fontId="26" fillId="0" borderId="39" xfId="0" applyFont="1" applyFill="1" applyBorder="1" applyAlignment="1">
      <alignment horizontal="right"/>
    </xf>
    <xf numFmtId="0" fontId="26" fillId="0" borderId="37" xfId="0" applyFont="1" applyFill="1" applyBorder="1" applyAlignment="1">
      <alignment horizontal="right"/>
    </xf>
    <xf numFmtId="0" fontId="26" fillId="0" borderId="40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center" vertical="center" wrapText="1"/>
    </xf>
    <xf numFmtId="4" fontId="9" fillId="0" borderId="42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right" vertical="top"/>
    </xf>
    <xf numFmtId="0" fontId="14" fillId="0" borderId="45" xfId="0" applyFont="1" applyFill="1" applyBorder="1" applyAlignment="1">
      <alignment vertical="top"/>
    </xf>
    <xf numFmtId="0" fontId="14" fillId="0" borderId="44" xfId="0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4" fontId="14" fillId="0" borderId="45" xfId="0" applyNumberFormat="1" applyFont="1" applyFill="1" applyBorder="1" applyAlignment="1"/>
    <xf numFmtId="4" fontId="14" fillId="0" borderId="17" xfId="0" applyNumberFormat="1" applyFont="1" applyFill="1" applyBorder="1" applyAlignment="1"/>
    <xf numFmtId="0" fontId="14" fillId="0" borderId="46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right" vertical="top"/>
    </xf>
    <xf numFmtId="0" fontId="14" fillId="0" borderId="48" xfId="0" applyFont="1" applyFill="1" applyBorder="1" applyAlignment="1">
      <alignment horizontal="left" vertical="top"/>
    </xf>
    <xf numFmtId="0" fontId="14" fillId="0" borderId="47" xfId="0" applyFont="1" applyFill="1" applyBorder="1" applyAlignment="1">
      <alignment horizontal="center"/>
    </xf>
    <xf numFmtId="2" fontId="14" fillId="0" borderId="48" xfId="0" applyNumberFormat="1" applyFont="1" applyFill="1" applyBorder="1" applyAlignment="1">
      <alignment horizontal="center"/>
    </xf>
    <xf numFmtId="4" fontId="14" fillId="0" borderId="48" xfId="0" applyNumberFormat="1" applyFont="1" applyFill="1" applyBorder="1" applyAlignment="1"/>
    <xf numFmtId="4" fontId="14" fillId="0" borderId="49" xfId="0" applyNumberFormat="1" applyFont="1" applyFill="1" applyBorder="1" applyAlignment="1"/>
    <xf numFmtId="0" fontId="26" fillId="0" borderId="45" xfId="0" applyFont="1" applyFill="1" applyBorder="1" applyAlignment="1">
      <alignment horizontal="left" vertical="top"/>
    </xf>
    <xf numFmtId="0" fontId="26" fillId="0" borderId="4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top"/>
    </xf>
  </cellXfs>
  <cellStyles count="7">
    <cellStyle name="Euro" xfId="1" xr:uid="{00000000-0005-0000-0000-000000000000}"/>
    <cellStyle name="Normal" xfId="0" builtinId="0"/>
    <cellStyle name="Normal 2" xfId="4" xr:uid="{00000000-0005-0000-0000-000002000000}"/>
    <cellStyle name="Normal 2 2" xfId="5" xr:uid="{00000000-0005-0000-0000-000003000000}"/>
    <cellStyle name="Normal 3" xfId="6" xr:uid="{00000000-0005-0000-0000-000004000000}"/>
    <cellStyle name="Normal 5" xfId="3" xr:uid="{00000000-0005-0000-0000-000005000000}"/>
    <cellStyle name="Normalno 4" xfId="2" xr:uid="{00000000-0005-0000-0000-000006000000}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tabSelected="1" view="pageBreakPreview" topLeftCell="A43" zoomScale="70" zoomScaleNormal="100" zoomScaleSheetLayoutView="70" workbookViewId="0">
      <selection activeCell="AA66" sqref="AA66"/>
    </sheetView>
  </sheetViews>
  <sheetFormatPr defaultRowHeight="14.25" x14ac:dyDescent="0.2"/>
  <cols>
    <col min="1" max="2" width="5.1640625" style="1" customWidth="1"/>
    <col min="3" max="3" width="9.83203125" style="2" customWidth="1"/>
    <col min="4" max="4" width="11" style="3" customWidth="1"/>
    <col min="5" max="5" width="13" style="4" customWidth="1"/>
    <col min="6" max="6" width="25" style="4" customWidth="1"/>
    <col min="7" max="7" width="15.83203125" style="4" customWidth="1"/>
    <col min="8" max="8" width="9.83203125" style="4" customWidth="1"/>
    <col min="9" max="10" width="12" style="4" customWidth="1"/>
    <col min="11" max="11" width="12.6640625" style="4" customWidth="1"/>
    <col min="12" max="12" width="2.83203125" style="5" customWidth="1"/>
    <col min="13" max="13" width="6.83203125" style="6" customWidth="1"/>
    <col min="14" max="14" width="12" style="7" customWidth="1"/>
    <col min="15" max="15" width="11.33203125" style="8" customWidth="1"/>
    <col min="16" max="16" width="16.33203125" style="8" customWidth="1"/>
    <col min="17" max="17" width="11.5" style="4" bestFit="1" customWidth="1"/>
    <col min="18" max="18" width="10.1640625" style="4" bestFit="1" customWidth="1"/>
    <col min="19" max="19" width="13.6640625" style="4" customWidth="1"/>
    <col min="20" max="16384" width="9.33203125" style="4"/>
  </cols>
  <sheetData>
    <row r="1" spans="1:19" ht="15" thickBot="1" x14ac:dyDescent="0.25"/>
    <row r="2" spans="1:19" ht="36" customHeight="1" thickBot="1" x14ac:dyDescent="0.25">
      <c r="A2" s="132" t="s">
        <v>63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9" ht="16.5" customHeight="1" thickBot="1" x14ac:dyDescent="0.25">
      <c r="A3" s="10"/>
      <c r="B3" s="11"/>
      <c r="C3" s="10"/>
      <c r="D3" s="10"/>
      <c r="E3" s="10"/>
      <c r="F3" s="10"/>
      <c r="G3" s="10"/>
      <c r="H3" s="9"/>
      <c r="I3" s="9"/>
      <c r="J3" s="9"/>
      <c r="K3" s="9"/>
      <c r="L3" s="9"/>
      <c r="M3" s="9"/>
    </row>
    <row r="4" spans="1:19" ht="39.75" customHeight="1" x14ac:dyDescent="0.2">
      <c r="A4" s="144" t="s">
        <v>14</v>
      </c>
      <c r="B4" s="145"/>
      <c r="C4" s="146" t="s">
        <v>15</v>
      </c>
      <c r="D4" s="147" t="s">
        <v>29</v>
      </c>
      <c r="E4" s="148"/>
      <c r="F4" s="148"/>
      <c r="G4" s="148"/>
      <c r="H4" s="148"/>
      <c r="I4" s="148"/>
      <c r="J4" s="148"/>
      <c r="K4" s="148"/>
      <c r="L4" s="149"/>
      <c r="M4" s="146" t="s">
        <v>16</v>
      </c>
      <c r="N4" s="146" t="s">
        <v>17</v>
      </c>
      <c r="O4" s="146" t="s">
        <v>18</v>
      </c>
      <c r="P4" s="150" t="s">
        <v>19</v>
      </c>
    </row>
    <row r="5" spans="1:19" ht="60.75" customHeight="1" thickBot="1" x14ac:dyDescent="0.25">
      <c r="A5" s="179" t="s">
        <v>2</v>
      </c>
      <c r="B5" s="180"/>
      <c r="C5" s="181" t="s">
        <v>8</v>
      </c>
      <c r="D5" s="182" t="s">
        <v>13</v>
      </c>
      <c r="E5" s="183"/>
      <c r="F5" s="183"/>
      <c r="G5" s="183"/>
      <c r="H5" s="183"/>
      <c r="I5" s="183"/>
      <c r="J5" s="183"/>
      <c r="K5" s="183"/>
      <c r="L5" s="184"/>
      <c r="M5" s="185" t="s">
        <v>3</v>
      </c>
      <c r="N5" s="186" t="s">
        <v>5</v>
      </c>
      <c r="O5" s="187" t="s">
        <v>7</v>
      </c>
      <c r="P5" s="188" t="s">
        <v>6</v>
      </c>
    </row>
    <row r="6" spans="1:19" ht="15" x14ac:dyDescent="0.25">
      <c r="A6" s="189" t="s">
        <v>9</v>
      </c>
      <c r="B6" s="190"/>
      <c r="C6" s="191"/>
      <c r="D6" s="205" t="s">
        <v>67</v>
      </c>
      <c r="E6" s="192"/>
      <c r="F6" s="192"/>
      <c r="G6" s="192"/>
      <c r="H6" s="192"/>
      <c r="I6" s="192"/>
      <c r="J6" s="192"/>
      <c r="K6" s="192"/>
      <c r="L6" s="192"/>
      <c r="M6" s="193"/>
      <c r="N6" s="194"/>
      <c r="O6" s="195"/>
      <c r="P6" s="196"/>
    </row>
    <row r="7" spans="1:19" s="28" customFormat="1" ht="15" x14ac:dyDescent="0.25">
      <c r="A7" s="154"/>
      <c r="B7" s="21"/>
      <c r="C7" s="22"/>
      <c r="D7" s="23" t="s">
        <v>55</v>
      </c>
      <c r="E7" s="24"/>
      <c r="F7" s="24"/>
      <c r="G7" s="24"/>
      <c r="H7" s="24"/>
      <c r="I7" s="24"/>
      <c r="J7" s="24"/>
      <c r="K7" s="24"/>
      <c r="L7" s="24"/>
      <c r="M7" s="25"/>
      <c r="N7" s="26"/>
      <c r="O7" s="27"/>
      <c r="P7" s="155"/>
    </row>
    <row r="8" spans="1:19" ht="36.75" customHeight="1" x14ac:dyDescent="0.2">
      <c r="A8" s="156"/>
      <c r="B8" s="29">
        <v>1</v>
      </c>
      <c r="C8" s="30" t="s">
        <v>24</v>
      </c>
      <c r="D8" s="136" t="s">
        <v>25</v>
      </c>
      <c r="E8" s="137"/>
      <c r="F8" s="137"/>
      <c r="G8" s="137"/>
      <c r="H8" s="137"/>
      <c r="I8" s="137"/>
      <c r="J8" s="137"/>
      <c r="K8" s="137"/>
      <c r="L8" s="31"/>
      <c r="M8" s="32"/>
      <c r="N8" s="33"/>
      <c r="O8" s="34"/>
      <c r="P8" s="157"/>
      <c r="Q8" s="28"/>
      <c r="R8" s="28"/>
      <c r="S8" s="28"/>
    </row>
    <row r="9" spans="1:19" s="42" customFormat="1" ht="57" customHeight="1" x14ac:dyDescent="0.2">
      <c r="A9" s="158"/>
      <c r="B9" s="35"/>
      <c r="C9" s="36"/>
      <c r="D9" s="134" t="s">
        <v>64</v>
      </c>
      <c r="E9" s="135"/>
      <c r="F9" s="135"/>
      <c r="G9" s="135"/>
      <c r="H9" s="135"/>
      <c r="I9" s="135"/>
      <c r="J9" s="135"/>
      <c r="K9" s="135"/>
      <c r="L9" s="37"/>
      <c r="M9" s="38"/>
      <c r="N9" s="39"/>
      <c r="O9" s="40"/>
      <c r="P9" s="159"/>
      <c r="Q9" s="41"/>
      <c r="R9" s="41"/>
      <c r="S9" s="41"/>
    </row>
    <row r="10" spans="1:19" s="42" customFormat="1" ht="15" x14ac:dyDescent="0.2">
      <c r="A10" s="158"/>
      <c r="B10" s="35"/>
      <c r="C10" s="36"/>
      <c r="D10" s="129"/>
      <c r="E10" s="130"/>
      <c r="F10" s="43" t="s">
        <v>27</v>
      </c>
      <c r="G10" s="44">
        <v>1121</v>
      </c>
      <c r="H10" s="44" t="s">
        <v>26</v>
      </c>
      <c r="I10" s="130"/>
      <c r="J10" s="130"/>
      <c r="K10" s="130"/>
      <c r="L10" s="37"/>
      <c r="M10" s="38"/>
      <c r="N10" s="39"/>
      <c r="O10" s="40"/>
      <c r="P10" s="159"/>
      <c r="Q10" s="41"/>
      <c r="R10" s="41"/>
      <c r="S10" s="41"/>
    </row>
    <row r="11" spans="1:19" s="42" customFormat="1" ht="15" x14ac:dyDescent="0.2">
      <c r="A11" s="158"/>
      <c r="B11" s="35"/>
      <c r="C11" s="45"/>
      <c r="D11" s="46"/>
      <c r="E11" s="46"/>
      <c r="F11" s="46"/>
      <c r="G11" s="46"/>
      <c r="H11" s="46"/>
      <c r="I11" s="46"/>
      <c r="J11" s="46"/>
      <c r="K11" s="46"/>
      <c r="L11" s="47"/>
      <c r="M11" s="6" t="s">
        <v>31</v>
      </c>
      <c r="N11" s="39">
        <f>+G10</f>
        <v>1121</v>
      </c>
      <c r="O11" s="48">
        <v>0</v>
      </c>
      <c r="P11" s="160">
        <f>+ROUND(N11*O11,2)</f>
        <v>0</v>
      </c>
      <c r="Q11" s="41"/>
      <c r="R11" s="41"/>
      <c r="S11" s="41"/>
    </row>
    <row r="12" spans="1:19" s="42" customFormat="1" ht="9.9499999999999993" customHeight="1" x14ac:dyDescent="0.2">
      <c r="A12" s="158"/>
      <c r="B12" s="35"/>
      <c r="C12" s="45"/>
      <c r="D12" s="46"/>
      <c r="E12" s="46"/>
      <c r="F12" s="46"/>
      <c r="G12" s="46"/>
      <c r="H12" s="46"/>
      <c r="I12" s="46"/>
      <c r="J12" s="46"/>
      <c r="K12" s="46"/>
      <c r="L12" s="47"/>
      <c r="M12" s="49"/>
      <c r="N12" s="50"/>
      <c r="O12" s="48"/>
      <c r="P12" s="160"/>
      <c r="Q12" s="41"/>
      <c r="R12" s="41"/>
      <c r="S12" s="41"/>
    </row>
    <row r="13" spans="1:19" s="42" customFormat="1" ht="15" x14ac:dyDescent="0.2">
      <c r="A13" s="156"/>
      <c r="B13" s="29">
        <v>2</v>
      </c>
      <c r="C13" s="30" t="s">
        <v>32</v>
      </c>
      <c r="D13" s="136" t="s">
        <v>39</v>
      </c>
      <c r="E13" s="137"/>
      <c r="F13" s="137"/>
      <c r="G13" s="137"/>
      <c r="H13" s="137"/>
      <c r="I13" s="137"/>
      <c r="J13" s="137"/>
      <c r="K13" s="137"/>
      <c r="L13" s="31"/>
      <c r="M13" s="32"/>
      <c r="N13" s="33"/>
      <c r="O13" s="34"/>
      <c r="P13" s="157"/>
      <c r="Q13" s="41"/>
      <c r="R13" s="41"/>
      <c r="S13" s="41"/>
    </row>
    <row r="14" spans="1:19" s="42" customFormat="1" ht="46.5" customHeight="1" x14ac:dyDescent="0.2">
      <c r="A14" s="158"/>
      <c r="B14" s="35"/>
      <c r="C14" s="36"/>
      <c r="D14" s="142" t="s">
        <v>40</v>
      </c>
      <c r="E14" s="143"/>
      <c r="F14" s="143"/>
      <c r="G14" s="143"/>
      <c r="H14" s="143"/>
      <c r="I14" s="143"/>
      <c r="J14" s="143"/>
      <c r="K14" s="143"/>
      <c r="L14" s="37"/>
      <c r="M14" s="38"/>
      <c r="N14" s="39"/>
      <c r="O14" s="40"/>
      <c r="P14" s="159"/>
      <c r="Q14" s="41"/>
      <c r="R14" s="41"/>
      <c r="S14" s="41"/>
    </row>
    <row r="15" spans="1:19" s="42" customFormat="1" ht="15" x14ac:dyDescent="0.2">
      <c r="A15" s="158"/>
      <c r="B15" s="35"/>
      <c r="C15" s="36"/>
      <c r="D15" s="51"/>
      <c r="E15" s="52"/>
      <c r="F15" s="52"/>
      <c r="G15" s="53"/>
      <c r="H15" s="54"/>
      <c r="I15" s="54"/>
      <c r="J15" s="54"/>
      <c r="K15" s="54"/>
      <c r="L15" s="37"/>
      <c r="M15" s="38"/>
      <c r="N15" s="39"/>
      <c r="O15" s="40"/>
      <c r="P15" s="159"/>
      <c r="Q15" s="41"/>
      <c r="R15" s="41"/>
      <c r="S15" s="41"/>
    </row>
    <row r="16" spans="1:19" s="42" customFormat="1" ht="15" x14ac:dyDescent="0.2">
      <c r="A16" s="158"/>
      <c r="B16" s="35"/>
      <c r="C16" s="45"/>
      <c r="D16" s="46"/>
      <c r="E16" s="1"/>
      <c r="F16" s="1"/>
      <c r="G16" s="1"/>
      <c r="H16" s="1"/>
      <c r="I16" s="1"/>
      <c r="J16" s="3"/>
      <c r="K16" s="46"/>
      <c r="L16" s="47"/>
      <c r="M16" s="6" t="s">
        <v>31</v>
      </c>
      <c r="N16" s="39">
        <f>+G10</f>
        <v>1121</v>
      </c>
      <c r="O16" s="48">
        <v>0</v>
      </c>
      <c r="P16" s="160">
        <f>+ROUND(N16*O16,2)</f>
        <v>0</v>
      </c>
      <c r="Q16" s="41"/>
      <c r="R16" s="41"/>
      <c r="S16" s="41"/>
    </row>
    <row r="17" spans="1:19" s="42" customFormat="1" ht="9.9499999999999993" customHeight="1" x14ac:dyDescent="0.2">
      <c r="A17" s="161"/>
      <c r="B17" s="55"/>
      <c r="C17" s="56"/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60"/>
      <c r="O17" s="61"/>
      <c r="P17" s="160"/>
      <c r="Q17" s="41"/>
      <c r="R17" s="41"/>
      <c r="S17" s="41"/>
    </row>
    <row r="18" spans="1:19" ht="15" x14ac:dyDescent="0.25">
      <c r="A18" s="152"/>
      <c r="B18" s="13"/>
      <c r="C18" s="14"/>
      <c r="D18" s="15" t="s">
        <v>56</v>
      </c>
      <c r="E18" s="16"/>
      <c r="F18" s="16"/>
      <c r="G18" s="16"/>
      <c r="H18" s="16"/>
      <c r="I18" s="16"/>
      <c r="J18" s="16"/>
      <c r="K18" s="16"/>
      <c r="L18" s="16"/>
      <c r="M18" s="17"/>
      <c r="N18" s="18"/>
      <c r="O18" s="19"/>
      <c r="P18" s="153"/>
    </row>
    <row r="19" spans="1:19" ht="30" customHeight="1" x14ac:dyDescent="0.25">
      <c r="A19" s="154"/>
      <c r="B19" s="20"/>
      <c r="C19" s="22"/>
      <c r="D19" s="139" t="s">
        <v>57</v>
      </c>
      <c r="E19" s="140"/>
      <c r="F19" s="140"/>
      <c r="G19" s="140"/>
      <c r="H19" s="140"/>
      <c r="I19" s="140"/>
      <c r="J19" s="140"/>
      <c r="K19" s="140"/>
      <c r="L19" s="141"/>
      <c r="M19" s="25"/>
      <c r="N19" s="26"/>
      <c r="O19" s="27"/>
      <c r="P19" s="155"/>
    </row>
    <row r="20" spans="1:19" s="62" customFormat="1" ht="18" x14ac:dyDescent="0.2">
      <c r="A20" s="156"/>
      <c r="B20" s="29">
        <v>3</v>
      </c>
      <c r="C20" s="30" t="s">
        <v>34</v>
      </c>
      <c r="D20" s="136" t="s">
        <v>33</v>
      </c>
      <c r="E20" s="137"/>
      <c r="F20" s="137"/>
      <c r="G20" s="137"/>
      <c r="H20" s="137"/>
      <c r="I20" s="137"/>
      <c r="J20" s="137"/>
      <c r="K20" s="137"/>
      <c r="L20" s="31"/>
      <c r="M20" s="32"/>
      <c r="N20" s="33"/>
      <c r="O20" s="34"/>
      <c r="P20" s="157"/>
    </row>
    <row r="21" spans="1:19" s="42" customFormat="1" ht="76.5" customHeight="1" x14ac:dyDescent="0.2">
      <c r="A21" s="158"/>
      <c r="B21" s="35"/>
      <c r="C21" s="36"/>
      <c r="D21" s="142" t="s">
        <v>62</v>
      </c>
      <c r="E21" s="143"/>
      <c r="F21" s="143"/>
      <c r="G21" s="143"/>
      <c r="H21" s="143"/>
      <c r="I21" s="143"/>
      <c r="J21" s="143"/>
      <c r="K21" s="143"/>
      <c r="L21" s="37"/>
      <c r="M21" s="38"/>
      <c r="N21" s="39"/>
      <c r="O21" s="40"/>
      <c r="P21" s="159"/>
      <c r="Q21" s="41"/>
      <c r="R21" s="41"/>
      <c r="S21" s="41"/>
    </row>
    <row r="22" spans="1:19" x14ac:dyDescent="0.2">
      <c r="A22" s="158"/>
      <c r="B22" s="35"/>
      <c r="C22" s="45"/>
      <c r="D22" s="46"/>
      <c r="F22" s="63" t="s">
        <v>41</v>
      </c>
      <c r="G22" s="63" t="s">
        <v>42</v>
      </c>
      <c r="H22" s="54"/>
      <c r="I22" s="54"/>
      <c r="J22" s="54"/>
      <c r="K22" s="54"/>
      <c r="L22" s="47"/>
      <c r="M22" s="4"/>
      <c r="N22" s="39"/>
      <c r="O22" s="40"/>
      <c r="P22" s="159"/>
    </row>
    <row r="23" spans="1:19" ht="15.75" x14ac:dyDescent="0.2">
      <c r="A23" s="158"/>
      <c r="B23" s="35"/>
      <c r="C23" s="45"/>
      <c r="D23" s="46"/>
      <c r="F23" s="64">
        <f>G10</f>
        <v>1121</v>
      </c>
      <c r="G23" s="64">
        <v>2</v>
      </c>
      <c r="H23" s="65" t="s">
        <v>0</v>
      </c>
      <c r="I23" s="1">
        <f>+F23*G23</f>
        <v>2242</v>
      </c>
      <c r="J23" s="66" t="s">
        <v>58</v>
      </c>
      <c r="K23" s="46"/>
      <c r="L23" s="47"/>
      <c r="M23" s="4"/>
      <c r="N23" s="39"/>
      <c r="O23" s="40"/>
      <c r="P23" s="159"/>
    </row>
    <row r="24" spans="1:19" ht="15.75" x14ac:dyDescent="0.2">
      <c r="A24" s="158"/>
      <c r="B24" s="35"/>
      <c r="C24" s="45"/>
      <c r="D24" s="46"/>
      <c r="E24" s="1"/>
      <c r="F24" s="1"/>
      <c r="G24" s="1"/>
      <c r="H24" s="67" t="s">
        <v>44</v>
      </c>
      <c r="I24" s="67">
        <f>SUM(I23:I23)</f>
        <v>2242</v>
      </c>
      <c r="J24" s="68" t="s">
        <v>58</v>
      </c>
      <c r="K24" s="46">
        <v>0.7</v>
      </c>
      <c r="L24" s="47"/>
      <c r="M24" s="6" t="s">
        <v>58</v>
      </c>
      <c r="N24" s="39">
        <f>I24*K24</f>
        <v>1569.3999999999999</v>
      </c>
      <c r="O24" s="48">
        <v>0</v>
      </c>
      <c r="P24" s="160">
        <f>+ROUND(N24*O24,2)</f>
        <v>0</v>
      </c>
    </row>
    <row r="25" spans="1:19" ht="9.9499999999999993" customHeight="1" x14ac:dyDescent="0.2">
      <c r="A25" s="161"/>
      <c r="B25" s="55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9"/>
      <c r="N25" s="60"/>
      <c r="O25" s="61"/>
      <c r="P25" s="160"/>
    </row>
    <row r="26" spans="1:19" x14ac:dyDescent="0.2">
      <c r="A26" s="158"/>
      <c r="B26" s="29">
        <v>4</v>
      </c>
      <c r="C26" s="30" t="s">
        <v>45</v>
      </c>
      <c r="D26" s="136" t="s">
        <v>46</v>
      </c>
      <c r="E26" s="138"/>
      <c r="F26" s="138"/>
      <c r="G26" s="138"/>
      <c r="H26" s="138"/>
      <c r="I26" s="138"/>
      <c r="J26" s="138"/>
      <c r="K26" s="138"/>
      <c r="L26" s="31"/>
      <c r="M26" s="32"/>
      <c r="N26" s="33"/>
      <c r="O26" s="34"/>
      <c r="P26" s="157"/>
    </row>
    <row r="27" spans="1:19" ht="88.5" customHeight="1" x14ac:dyDescent="0.2">
      <c r="A27" s="158"/>
      <c r="B27" s="35"/>
      <c r="C27" s="36"/>
      <c r="D27" s="142" t="s">
        <v>47</v>
      </c>
      <c r="E27" s="143"/>
      <c r="F27" s="143"/>
      <c r="G27" s="143"/>
      <c r="H27" s="143"/>
      <c r="I27" s="143"/>
      <c r="J27" s="143"/>
      <c r="K27" s="143"/>
      <c r="L27" s="37"/>
      <c r="M27" s="38"/>
      <c r="N27" s="39"/>
      <c r="O27" s="40"/>
      <c r="P27" s="159"/>
    </row>
    <row r="28" spans="1:19" x14ac:dyDescent="0.2">
      <c r="A28" s="158"/>
      <c r="B28" s="35"/>
      <c r="C28" s="36"/>
      <c r="D28" s="129"/>
      <c r="F28" s="63" t="s">
        <v>41</v>
      </c>
      <c r="G28" s="63" t="s">
        <v>42</v>
      </c>
      <c r="H28" s="54"/>
      <c r="I28" s="54"/>
      <c r="J28" s="54"/>
      <c r="K28" s="130"/>
      <c r="L28" s="37"/>
      <c r="M28" s="38"/>
      <c r="N28" s="39"/>
      <c r="O28" s="40"/>
      <c r="P28" s="159"/>
    </row>
    <row r="29" spans="1:19" ht="15.75" x14ac:dyDescent="0.2">
      <c r="A29" s="158"/>
      <c r="B29" s="35"/>
      <c r="C29" s="69"/>
      <c r="D29" s="130"/>
      <c r="F29" s="64">
        <f>F23</f>
        <v>1121</v>
      </c>
      <c r="G29" s="64">
        <f>G23</f>
        <v>2</v>
      </c>
      <c r="H29" s="65" t="s">
        <v>0</v>
      </c>
      <c r="I29" s="1">
        <f>+F29*G29</f>
        <v>2242</v>
      </c>
      <c r="J29" s="66" t="s">
        <v>58</v>
      </c>
      <c r="K29" s="130"/>
      <c r="L29" s="37"/>
      <c r="M29" s="38"/>
      <c r="N29" s="70"/>
      <c r="O29" s="40"/>
      <c r="P29" s="159"/>
    </row>
    <row r="30" spans="1:19" ht="15.75" x14ac:dyDescent="0.2">
      <c r="A30" s="158"/>
      <c r="B30" s="35"/>
      <c r="C30" s="69"/>
      <c r="D30" s="130"/>
      <c r="E30" s="1"/>
      <c r="F30" s="1"/>
      <c r="G30" s="1"/>
      <c r="H30" s="67" t="s">
        <v>44</v>
      </c>
      <c r="I30" s="67">
        <f>SUM(I29:I29)</f>
        <v>2242</v>
      </c>
      <c r="J30" s="68" t="s">
        <v>58</v>
      </c>
      <c r="K30" s="130">
        <v>0.3</v>
      </c>
      <c r="L30" s="37"/>
      <c r="M30" s="71" t="s">
        <v>58</v>
      </c>
      <c r="N30" s="70">
        <f>+I30*K30</f>
        <v>672.6</v>
      </c>
      <c r="O30" s="48">
        <v>0</v>
      </c>
      <c r="P30" s="160">
        <f>+ROUND(N30*O30,2)</f>
        <v>0</v>
      </c>
    </row>
    <row r="31" spans="1:19" ht="9.9499999999999993" customHeight="1" x14ac:dyDescent="0.2">
      <c r="A31" s="158"/>
      <c r="B31" s="35"/>
      <c r="C31" s="45"/>
      <c r="D31" s="46"/>
      <c r="H31" s="46"/>
      <c r="I31" s="46"/>
      <c r="J31" s="46"/>
      <c r="K31" s="46"/>
      <c r="L31" s="47"/>
      <c r="M31" s="71"/>
      <c r="N31" s="72"/>
      <c r="O31" s="12"/>
      <c r="P31" s="151"/>
    </row>
    <row r="32" spans="1:19" ht="9.9499999999999993" customHeight="1" x14ac:dyDescent="0.2">
      <c r="A32" s="158"/>
      <c r="B32" s="35"/>
      <c r="C32" s="73"/>
      <c r="E32" s="46"/>
      <c r="F32" s="46"/>
      <c r="G32" s="46"/>
      <c r="H32" s="46"/>
      <c r="I32" s="46"/>
      <c r="J32" s="46"/>
      <c r="K32" s="46"/>
      <c r="L32" s="46"/>
      <c r="M32" s="38"/>
      <c r="N32" s="74"/>
      <c r="O32" s="12"/>
      <c r="P32" s="151"/>
    </row>
    <row r="33" spans="1:19" ht="32.25" customHeight="1" x14ac:dyDescent="0.2">
      <c r="A33" s="156"/>
      <c r="B33" s="29">
        <v>5</v>
      </c>
      <c r="C33" s="30" t="s">
        <v>35</v>
      </c>
      <c r="D33" s="136" t="s">
        <v>48</v>
      </c>
      <c r="E33" s="138"/>
      <c r="F33" s="138"/>
      <c r="G33" s="138"/>
      <c r="H33" s="138"/>
      <c r="I33" s="138"/>
      <c r="J33" s="138"/>
      <c r="K33" s="138"/>
      <c r="L33" s="31"/>
      <c r="M33" s="32"/>
      <c r="N33" s="33"/>
      <c r="O33" s="34"/>
      <c r="P33" s="157"/>
    </row>
    <row r="34" spans="1:19" s="62" customFormat="1" ht="63" customHeight="1" x14ac:dyDescent="0.2">
      <c r="A34" s="162"/>
      <c r="B34" s="35"/>
      <c r="C34" s="36"/>
      <c r="D34" s="134" t="s">
        <v>49</v>
      </c>
      <c r="E34" s="135"/>
      <c r="F34" s="135"/>
      <c r="G34" s="135"/>
      <c r="H34" s="135"/>
      <c r="I34" s="135"/>
      <c r="J34" s="135"/>
      <c r="K34" s="135"/>
      <c r="L34" s="37"/>
      <c r="M34" s="38"/>
      <c r="N34" s="39"/>
      <c r="O34" s="40"/>
      <c r="P34" s="159"/>
    </row>
    <row r="35" spans="1:19" x14ac:dyDescent="0.2">
      <c r="A35" s="158"/>
      <c r="B35" s="35"/>
      <c r="C35" s="69"/>
      <c r="D35" s="130"/>
      <c r="F35" s="63" t="s">
        <v>41</v>
      </c>
      <c r="G35" s="1" t="s">
        <v>43</v>
      </c>
      <c r="H35" s="54"/>
      <c r="I35" s="54"/>
      <c r="J35" s="54"/>
      <c r="K35" s="54"/>
      <c r="L35" s="37"/>
      <c r="M35" s="38"/>
      <c r="N35" s="70"/>
      <c r="O35" s="40"/>
      <c r="P35" s="159"/>
    </row>
    <row r="36" spans="1:19" ht="15.75" x14ac:dyDescent="0.2">
      <c r="A36" s="158"/>
      <c r="B36" s="35"/>
      <c r="C36" s="69"/>
      <c r="D36" s="130"/>
      <c r="F36" s="64">
        <f>F29</f>
        <v>1121</v>
      </c>
      <c r="G36" s="63">
        <v>0.3</v>
      </c>
      <c r="H36" s="65" t="s">
        <v>0</v>
      </c>
      <c r="I36" s="75">
        <f>+F36*G36</f>
        <v>336.3</v>
      </c>
      <c r="J36" s="66" t="s">
        <v>58</v>
      </c>
      <c r="K36" s="46"/>
      <c r="L36" s="37"/>
      <c r="M36" s="38"/>
      <c r="N36" s="70"/>
      <c r="O36" s="40"/>
      <c r="P36" s="159"/>
    </row>
    <row r="37" spans="1:19" ht="15.75" x14ac:dyDescent="0.2">
      <c r="A37" s="158"/>
      <c r="B37" s="35"/>
      <c r="C37" s="69"/>
      <c r="D37" s="130"/>
      <c r="E37" s="1"/>
      <c r="F37" s="1"/>
      <c r="G37" s="1"/>
      <c r="H37" s="67" t="s">
        <v>44</v>
      </c>
      <c r="I37" s="76">
        <f>SUM(I36:I36)</f>
        <v>336.3</v>
      </c>
      <c r="J37" s="68" t="s">
        <v>58</v>
      </c>
      <c r="K37" s="46"/>
      <c r="L37" s="37"/>
      <c r="M37" s="71" t="s">
        <v>58</v>
      </c>
      <c r="N37" s="70">
        <f>I37</f>
        <v>336.3</v>
      </c>
      <c r="O37" s="48">
        <v>0</v>
      </c>
      <c r="P37" s="160">
        <f>+ROUND(N37*O37,2)</f>
        <v>0</v>
      </c>
    </row>
    <row r="38" spans="1:19" ht="9.9499999999999993" customHeight="1" x14ac:dyDescent="0.2">
      <c r="A38" s="158"/>
      <c r="B38" s="35"/>
      <c r="C38" s="45"/>
      <c r="D38" s="46"/>
      <c r="H38" s="46"/>
      <c r="I38" s="46"/>
      <c r="J38" s="46"/>
      <c r="K38" s="46"/>
      <c r="L38" s="47"/>
      <c r="M38" s="71"/>
      <c r="N38" s="72"/>
      <c r="O38" s="12"/>
      <c r="P38" s="151"/>
    </row>
    <row r="39" spans="1:19" ht="24" customHeight="1" x14ac:dyDescent="0.25">
      <c r="A39" s="163"/>
      <c r="B39" s="29">
        <v>6</v>
      </c>
      <c r="C39" s="30" t="s">
        <v>37</v>
      </c>
      <c r="D39" s="137" t="s">
        <v>36</v>
      </c>
      <c r="E39" s="138"/>
      <c r="F39" s="138"/>
      <c r="G39" s="138"/>
      <c r="H39" s="138"/>
      <c r="I39" s="138"/>
      <c r="J39" s="138"/>
      <c r="K39" s="138"/>
      <c r="L39" s="16"/>
      <c r="M39" s="17"/>
      <c r="N39" s="77"/>
      <c r="O39" s="19"/>
      <c r="P39" s="153"/>
    </row>
    <row r="40" spans="1:19" ht="35.25" customHeight="1" x14ac:dyDescent="0.25">
      <c r="A40" s="164"/>
      <c r="B40" s="78"/>
      <c r="C40" s="79"/>
      <c r="D40" s="134" t="s">
        <v>70</v>
      </c>
      <c r="E40" s="135"/>
      <c r="F40" s="135"/>
      <c r="G40" s="135"/>
      <c r="H40" s="135"/>
      <c r="I40" s="135"/>
      <c r="J40" s="135"/>
      <c r="K40" s="135"/>
      <c r="L40" s="42"/>
      <c r="M40" s="80"/>
      <c r="N40" s="81"/>
      <c r="O40" s="82"/>
      <c r="P40" s="165"/>
    </row>
    <row r="41" spans="1:19" ht="9.9499999999999993" customHeight="1" x14ac:dyDescent="0.25">
      <c r="A41" s="164"/>
      <c r="B41" s="78"/>
      <c r="C41" s="79"/>
      <c r="D41" s="84"/>
      <c r="E41" s="85"/>
      <c r="F41" s="52"/>
      <c r="H41" s="65"/>
      <c r="I41" s="75"/>
      <c r="J41" s="66"/>
      <c r="K41" s="46"/>
      <c r="L41" s="42"/>
      <c r="M41" s="80"/>
      <c r="N41" s="86"/>
      <c r="O41" s="82"/>
      <c r="P41" s="165"/>
    </row>
    <row r="42" spans="1:19" s="42" customFormat="1" ht="15" x14ac:dyDescent="0.2">
      <c r="A42" s="164"/>
      <c r="B42" s="78"/>
      <c r="C42" s="79"/>
      <c r="D42" s="130"/>
      <c r="E42" s="1"/>
      <c r="F42" s="1"/>
      <c r="G42" s="1"/>
      <c r="H42" s="1"/>
      <c r="I42" s="1"/>
      <c r="J42" s="3"/>
      <c r="K42" s="46"/>
      <c r="L42" s="87"/>
      <c r="M42" s="6" t="s">
        <v>1</v>
      </c>
      <c r="N42" s="39">
        <v>80</v>
      </c>
      <c r="O42" s="48">
        <v>0</v>
      </c>
      <c r="P42" s="160">
        <f>+ROUND(N42*O42,2)</f>
        <v>0</v>
      </c>
      <c r="Q42" s="41"/>
      <c r="R42" s="41"/>
      <c r="S42" s="41"/>
    </row>
    <row r="43" spans="1:19" s="42" customFormat="1" ht="9.9499999999999993" customHeight="1" x14ac:dyDescent="0.2">
      <c r="A43" s="166"/>
      <c r="B43" s="88"/>
      <c r="C43" s="89"/>
      <c r="D43" s="90"/>
      <c r="E43" s="90"/>
      <c r="F43" s="90"/>
      <c r="G43" s="90"/>
      <c r="H43" s="90"/>
      <c r="I43" s="90"/>
      <c r="J43" s="90"/>
      <c r="K43" s="90"/>
      <c r="L43" s="91"/>
      <c r="M43" s="92"/>
      <c r="N43" s="93"/>
      <c r="O43" s="48"/>
      <c r="P43" s="160"/>
      <c r="Q43" s="41"/>
      <c r="R43" s="41"/>
      <c r="S43" s="41"/>
    </row>
    <row r="44" spans="1:19" s="42" customFormat="1" ht="15.75" thickBot="1" x14ac:dyDescent="0.3">
      <c r="A44" s="197"/>
      <c r="B44" s="198"/>
      <c r="C44" s="199"/>
      <c r="D44" s="200"/>
      <c r="E44" s="177" t="s">
        <v>66</v>
      </c>
      <c r="F44" s="177"/>
      <c r="G44" s="177"/>
      <c r="H44" s="177"/>
      <c r="I44" s="177"/>
      <c r="J44" s="177"/>
      <c r="K44" s="177"/>
      <c r="L44" s="178"/>
      <c r="M44" s="201"/>
      <c r="N44" s="202"/>
      <c r="O44" s="203"/>
      <c r="P44" s="204">
        <f>+SUM(P7:P43)</f>
        <v>0</v>
      </c>
      <c r="Q44" s="41"/>
      <c r="R44" s="41"/>
      <c r="S44" s="41"/>
    </row>
    <row r="45" spans="1:19" s="42" customFormat="1" ht="17.25" customHeight="1" x14ac:dyDescent="0.25">
      <c r="A45" s="167"/>
      <c r="B45" s="78"/>
      <c r="C45" s="79"/>
      <c r="D45" s="95"/>
      <c r="M45" s="80"/>
      <c r="N45" s="96"/>
      <c r="O45" s="82"/>
      <c r="P45" s="165"/>
      <c r="Q45" s="41"/>
      <c r="R45" s="41"/>
      <c r="S45" s="41"/>
    </row>
    <row r="46" spans="1:19" s="42" customFormat="1" ht="17.25" customHeight="1" x14ac:dyDescent="0.25">
      <c r="A46" s="154" t="s">
        <v>10</v>
      </c>
      <c r="B46" s="20"/>
      <c r="C46" s="22"/>
      <c r="D46" s="206" t="s">
        <v>68</v>
      </c>
      <c r="E46" s="24"/>
      <c r="F46" s="24"/>
      <c r="G46" s="24"/>
      <c r="H46" s="24"/>
      <c r="I46" s="24"/>
      <c r="J46" s="24"/>
      <c r="K46" s="24"/>
      <c r="L46" s="24"/>
      <c r="M46" s="25"/>
      <c r="N46" s="26"/>
      <c r="O46" s="27"/>
      <c r="P46" s="155"/>
      <c r="Q46" s="41"/>
      <c r="R46" s="41"/>
      <c r="S46" s="41"/>
    </row>
    <row r="47" spans="1:19" s="42" customFormat="1" ht="15" x14ac:dyDescent="0.25">
      <c r="A47" s="154"/>
      <c r="B47" s="20"/>
      <c r="C47" s="22"/>
      <c r="D47" s="23" t="s">
        <v>59</v>
      </c>
      <c r="E47" s="24"/>
      <c r="F47" s="24"/>
      <c r="G47" s="24"/>
      <c r="H47" s="24"/>
      <c r="I47" s="24"/>
      <c r="J47" s="24"/>
      <c r="K47" s="24"/>
      <c r="L47" s="24"/>
      <c r="M47" s="25"/>
      <c r="N47" s="26"/>
      <c r="O47" s="27"/>
      <c r="P47" s="155"/>
      <c r="Q47" s="41"/>
      <c r="R47" s="41"/>
      <c r="S47" s="41"/>
    </row>
    <row r="48" spans="1:19" s="42" customFormat="1" ht="21.75" customHeight="1" x14ac:dyDescent="0.2">
      <c r="A48" s="158"/>
      <c r="B48" s="29">
        <v>1</v>
      </c>
      <c r="C48" s="30" t="s">
        <v>53</v>
      </c>
      <c r="D48" s="136" t="s">
        <v>54</v>
      </c>
      <c r="E48" s="138"/>
      <c r="F48" s="138"/>
      <c r="G48" s="138"/>
      <c r="H48" s="138"/>
      <c r="I48" s="138"/>
      <c r="J48" s="138"/>
      <c r="K48" s="138"/>
      <c r="L48" s="31"/>
      <c r="M48" s="32"/>
      <c r="N48" s="33"/>
      <c r="O48" s="34"/>
      <c r="P48" s="157"/>
      <c r="Q48" s="41"/>
      <c r="R48" s="41"/>
      <c r="S48" s="41"/>
    </row>
    <row r="49" spans="1:20" s="42" customFormat="1" ht="35.25" customHeight="1" x14ac:dyDescent="0.2">
      <c r="A49" s="158"/>
      <c r="B49" s="35"/>
      <c r="C49" s="36"/>
      <c r="D49" s="134" t="s">
        <v>50</v>
      </c>
      <c r="E49" s="135"/>
      <c r="F49" s="135"/>
      <c r="G49" s="135"/>
      <c r="H49" s="135"/>
      <c r="I49" s="135"/>
      <c r="J49" s="135"/>
      <c r="K49" s="135"/>
      <c r="L49" s="37"/>
      <c r="M49" s="38"/>
      <c r="N49" s="39"/>
      <c r="O49" s="40"/>
      <c r="P49" s="159"/>
      <c r="Q49" s="41"/>
      <c r="R49" s="41"/>
      <c r="S49" s="41"/>
    </row>
    <row r="50" spans="1:20" s="42" customFormat="1" ht="15" x14ac:dyDescent="0.2">
      <c r="A50" s="158"/>
      <c r="B50" s="35"/>
      <c r="C50" s="36"/>
      <c r="D50" s="129"/>
      <c r="E50" s="130"/>
      <c r="F50" s="130"/>
      <c r="G50" s="130"/>
      <c r="H50" s="130"/>
      <c r="I50" s="130"/>
      <c r="J50" s="130"/>
      <c r="K50" s="130"/>
      <c r="L50" s="37"/>
      <c r="M50" s="38"/>
      <c r="N50" s="39"/>
      <c r="O50" s="40"/>
      <c r="P50" s="159"/>
      <c r="Q50" s="41"/>
      <c r="R50" s="41"/>
      <c r="S50" s="41"/>
    </row>
    <row r="51" spans="1:20" x14ac:dyDescent="0.2">
      <c r="A51" s="158"/>
      <c r="B51" s="35"/>
      <c r="C51" s="36"/>
      <c r="D51" s="129"/>
      <c r="F51" s="97"/>
      <c r="G51" s="97"/>
      <c r="H51" s="98" t="s">
        <v>12</v>
      </c>
      <c r="I51" s="75">
        <v>3727</v>
      </c>
      <c r="J51" s="4" t="s">
        <v>11</v>
      </c>
      <c r="K51" s="130"/>
      <c r="L51" s="37"/>
      <c r="M51" s="38"/>
      <c r="N51" s="39"/>
      <c r="O51" s="40"/>
      <c r="P51" s="159"/>
    </row>
    <row r="52" spans="1:20" ht="9.9499999999999993" customHeight="1" x14ac:dyDescent="0.2">
      <c r="A52" s="158"/>
      <c r="B52" s="35"/>
      <c r="C52" s="45"/>
      <c r="D52" s="97"/>
      <c r="E52" s="85"/>
      <c r="F52" s="85"/>
      <c r="G52" s="85"/>
      <c r="H52" s="52"/>
      <c r="I52" s="99"/>
      <c r="J52" s="130"/>
      <c r="L52" s="37"/>
      <c r="M52" s="38"/>
      <c r="N52" s="39"/>
      <c r="O52" s="40"/>
      <c r="P52" s="151"/>
    </row>
    <row r="53" spans="1:20" ht="14.25" customHeight="1" x14ac:dyDescent="0.2">
      <c r="A53" s="158"/>
      <c r="B53" s="35"/>
      <c r="C53" s="45"/>
      <c r="D53" s="97"/>
      <c r="E53" s="62"/>
      <c r="F53" s="62"/>
      <c r="G53" s="62"/>
      <c r="H53" s="62"/>
      <c r="I53" s="62"/>
      <c r="J53" s="62"/>
      <c r="L53" s="37"/>
      <c r="M53" s="38" t="s">
        <v>60</v>
      </c>
      <c r="N53" s="39">
        <f>+I51</f>
        <v>3727</v>
      </c>
      <c r="O53" s="48">
        <v>0</v>
      </c>
      <c r="P53" s="160">
        <f>+ROUND(N53*O53,2)</f>
        <v>0</v>
      </c>
    </row>
    <row r="54" spans="1:20" ht="11.25" customHeight="1" x14ac:dyDescent="0.2">
      <c r="A54" s="161"/>
      <c r="B54" s="55"/>
      <c r="C54" s="100"/>
      <c r="D54" s="101"/>
      <c r="E54" s="102"/>
      <c r="F54" s="102"/>
      <c r="G54" s="102"/>
      <c r="H54" s="102"/>
      <c r="I54" s="102"/>
      <c r="J54" s="102"/>
      <c r="K54" s="103"/>
      <c r="L54" s="104"/>
      <c r="M54" s="49"/>
      <c r="N54" s="94"/>
      <c r="O54" s="48"/>
      <c r="P54" s="160"/>
    </row>
    <row r="55" spans="1:20" s="62" customFormat="1" ht="33" customHeight="1" x14ac:dyDescent="0.25">
      <c r="A55" s="154"/>
      <c r="B55" s="20"/>
      <c r="C55" s="22"/>
      <c r="D55" s="139" t="s">
        <v>61</v>
      </c>
      <c r="E55" s="140"/>
      <c r="F55" s="140"/>
      <c r="G55" s="140"/>
      <c r="H55" s="140"/>
      <c r="I55" s="140"/>
      <c r="J55" s="140"/>
      <c r="K55" s="140"/>
      <c r="L55" s="141"/>
      <c r="M55" s="25"/>
      <c r="N55" s="26"/>
      <c r="O55" s="27"/>
      <c r="P55" s="155"/>
      <c r="T55" s="105"/>
    </row>
    <row r="56" spans="1:20" s="62" customFormat="1" ht="23.25" customHeight="1" x14ac:dyDescent="0.2">
      <c r="A56" s="156"/>
      <c r="B56" s="29">
        <v>2</v>
      </c>
      <c r="C56" s="30" t="s">
        <v>28</v>
      </c>
      <c r="D56" s="136" t="s">
        <v>51</v>
      </c>
      <c r="E56" s="138"/>
      <c r="F56" s="138"/>
      <c r="G56" s="138"/>
      <c r="H56" s="138"/>
      <c r="I56" s="138"/>
      <c r="J56" s="138"/>
      <c r="K56" s="138"/>
      <c r="L56" s="31"/>
      <c r="M56" s="32"/>
      <c r="N56" s="33"/>
      <c r="O56" s="34"/>
      <c r="P56" s="157"/>
      <c r="T56" s="105"/>
    </row>
    <row r="57" spans="1:20" s="62" customFormat="1" ht="91.5" customHeight="1" x14ac:dyDescent="0.2">
      <c r="A57" s="158"/>
      <c r="B57" s="35"/>
      <c r="C57" s="36"/>
      <c r="D57" s="134" t="s">
        <v>52</v>
      </c>
      <c r="E57" s="135"/>
      <c r="F57" s="135"/>
      <c r="G57" s="135"/>
      <c r="H57" s="135"/>
      <c r="I57" s="135"/>
      <c r="J57" s="135"/>
      <c r="K57" s="135"/>
      <c r="L57" s="37"/>
      <c r="M57" s="38"/>
      <c r="N57" s="39"/>
      <c r="O57" s="40"/>
      <c r="P57" s="159"/>
      <c r="T57" s="105"/>
    </row>
    <row r="58" spans="1:20" s="62" customFormat="1" ht="14.25" customHeight="1" x14ac:dyDescent="0.2">
      <c r="A58" s="158"/>
      <c r="B58" s="35"/>
      <c r="C58" s="36"/>
      <c r="D58" s="106"/>
      <c r="E58" s="130"/>
      <c r="F58" s="130"/>
      <c r="G58" s="130"/>
      <c r="H58" s="130"/>
      <c r="I58" s="130"/>
      <c r="J58" s="130"/>
      <c r="K58" s="130"/>
      <c r="L58" s="37"/>
      <c r="M58" s="71"/>
      <c r="N58" s="39"/>
      <c r="O58" s="40"/>
      <c r="P58" s="159"/>
      <c r="T58" s="105"/>
    </row>
    <row r="59" spans="1:20" ht="15.75" x14ac:dyDescent="0.2">
      <c r="A59" s="158"/>
      <c r="B59" s="35"/>
      <c r="C59" s="45"/>
      <c r="D59" s="46"/>
      <c r="E59" s="85"/>
      <c r="F59" s="85"/>
      <c r="G59" s="97"/>
      <c r="H59" s="98" t="s">
        <v>30</v>
      </c>
      <c r="I59" s="75">
        <v>1208</v>
      </c>
      <c r="J59" s="4" t="s">
        <v>11</v>
      </c>
      <c r="K59" s="46"/>
      <c r="L59" s="47"/>
      <c r="M59" s="6" t="s">
        <v>60</v>
      </c>
      <c r="N59" s="39">
        <f>+I59</f>
        <v>1208</v>
      </c>
      <c r="O59" s="48">
        <v>0</v>
      </c>
      <c r="P59" s="160">
        <f>+ROUND(N59*O59,2)</f>
        <v>0</v>
      </c>
    </row>
    <row r="60" spans="1:20" ht="12.75" customHeight="1" x14ac:dyDescent="0.2">
      <c r="A60" s="161"/>
      <c r="B60" s="55"/>
      <c r="C60" s="100"/>
      <c r="D60" s="46"/>
      <c r="E60" s="85"/>
      <c r="F60" s="85"/>
      <c r="G60" s="97"/>
      <c r="H60" s="98"/>
      <c r="I60" s="75"/>
      <c r="K60" s="46"/>
      <c r="L60" s="47"/>
      <c r="M60" s="59"/>
      <c r="N60" s="93"/>
      <c r="O60" s="48"/>
      <c r="P60" s="160"/>
    </row>
    <row r="61" spans="1:20" s="62" customFormat="1" ht="18.75" thickBot="1" x14ac:dyDescent="0.3">
      <c r="A61" s="168"/>
      <c r="B61" s="169"/>
      <c r="C61" s="170"/>
      <c r="D61" s="176" t="s">
        <v>65</v>
      </c>
      <c r="E61" s="177"/>
      <c r="F61" s="177"/>
      <c r="G61" s="177"/>
      <c r="H61" s="177"/>
      <c r="I61" s="177"/>
      <c r="J61" s="177"/>
      <c r="K61" s="177"/>
      <c r="L61" s="178"/>
      <c r="M61" s="171"/>
      <c r="N61" s="172"/>
      <c r="O61" s="173"/>
      <c r="P61" s="174">
        <f>+SUM(P51:P60)</f>
        <v>0</v>
      </c>
    </row>
    <row r="62" spans="1:20" s="62" customFormat="1" ht="27.75" customHeight="1" x14ac:dyDescent="0.25">
      <c r="A62" s="175"/>
      <c r="B62" s="175"/>
      <c r="C62" s="109"/>
      <c r="D62" s="95"/>
      <c r="E62" s="42"/>
      <c r="F62" s="42"/>
      <c r="G62" s="42"/>
      <c r="H62" s="42"/>
      <c r="I62" s="42"/>
      <c r="J62" s="42"/>
      <c r="K62" s="42"/>
      <c r="L62" s="42"/>
      <c r="M62" s="83"/>
      <c r="N62" s="96"/>
      <c r="O62" s="82"/>
      <c r="P62" s="82"/>
    </row>
    <row r="63" spans="1:20" s="42" customFormat="1" ht="23.25" x14ac:dyDescent="0.2">
      <c r="A63" s="1"/>
      <c r="B63" s="1"/>
      <c r="C63" s="2"/>
      <c r="D63" s="1"/>
      <c r="E63" s="207" t="s">
        <v>23</v>
      </c>
      <c r="F63" s="4"/>
      <c r="G63" s="1"/>
      <c r="H63" s="4"/>
      <c r="I63" s="4"/>
      <c r="J63" s="108"/>
      <c r="K63" s="4"/>
      <c r="L63" s="4"/>
      <c r="M63" s="6"/>
      <c r="N63" s="7"/>
      <c r="O63" s="8"/>
      <c r="P63" s="8"/>
      <c r="Q63" s="41"/>
      <c r="R63" s="41"/>
      <c r="S63" s="41"/>
    </row>
    <row r="64" spans="1:20" ht="20.25" x14ac:dyDescent="0.2">
      <c r="D64" s="1"/>
      <c r="E64" s="42"/>
      <c r="F64" s="108"/>
      <c r="G64" s="1"/>
      <c r="L64" s="4"/>
    </row>
    <row r="65" spans="1:16" ht="20.25" x14ac:dyDescent="0.25">
      <c r="C65" s="109" t="s">
        <v>9</v>
      </c>
      <c r="D65" s="1"/>
      <c r="E65" s="110" t="str">
        <f>+D6</f>
        <v>2.2.1.6 PREPARATORY WORKS / PRIPREMNI RADOVI</v>
      </c>
      <c r="F65" s="108"/>
      <c r="G65" s="1"/>
      <c r="L65" s="4"/>
      <c r="N65" s="111" t="s">
        <v>4</v>
      </c>
      <c r="O65" s="131">
        <f>+P44</f>
        <v>0</v>
      </c>
      <c r="P65" s="131"/>
    </row>
    <row r="66" spans="1:16" ht="14.25" customHeight="1" x14ac:dyDescent="0.25">
      <c r="C66" s="109"/>
      <c r="E66" s="112"/>
      <c r="F66" s="113"/>
      <c r="G66" s="113"/>
      <c r="H66" s="113"/>
      <c r="I66" s="113"/>
      <c r="J66" s="113"/>
      <c r="K66" s="113"/>
      <c r="L66" s="4"/>
      <c r="N66" s="83"/>
      <c r="O66" s="107"/>
      <c r="P66" s="107"/>
    </row>
    <row r="67" spans="1:16" ht="15.75" x14ac:dyDescent="0.25">
      <c r="C67" s="109" t="s">
        <v>10</v>
      </c>
      <c r="E67" s="110" t="str">
        <f>+D46</f>
        <v>2.2.2.10 EARTH WORKS / ZEMLJANI RADOVI</v>
      </c>
      <c r="F67" s="114"/>
      <c r="G67" s="114"/>
      <c r="H67" s="114"/>
      <c r="I67" s="114"/>
      <c r="J67" s="114"/>
      <c r="K67" s="114"/>
      <c r="L67" s="115"/>
      <c r="M67" s="116"/>
      <c r="N67" s="111" t="s">
        <v>4</v>
      </c>
      <c r="O67" s="131">
        <f>+P61</f>
        <v>0</v>
      </c>
      <c r="P67" s="131"/>
    </row>
    <row r="68" spans="1:16" ht="15.75" x14ac:dyDescent="0.25">
      <c r="C68" s="109"/>
      <c r="E68" s="110"/>
      <c r="F68" s="114"/>
      <c r="G68" s="114"/>
      <c r="H68" s="114"/>
      <c r="I68" s="114"/>
      <c r="J68" s="114"/>
      <c r="K68" s="114"/>
      <c r="L68" s="115"/>
      <c r="M68" s="116"/>
      <c r="N68" s="111"/>
      <c r="O68" s="117"/>
      <c r="P68" s="117"/>
    </row>
    <row r="69" spans="1:16" ht="16.5" customHeight="1" x14ac:dyDescent="0.25">
      <c r="A69" s="118"/>
      <c r="B69" s="118"/>
      <c r="C69" s="119" t="s">
        <v>21</v>
      </c>
      <c r="D69" s="120"/>
      <c r="E69" s="112" t="s">
        <v>38</v>
      </c>
      <c r="F69" s="122"/>
      <c r="G69" s="122"/>
      <c r="H69" s="122"/>
      <c r="I69" s="122"/>
      <c r="J69" s="123"/>
      <c r="K69" s="123"/>
      <c r="L69" s="62"/>
      <c r="M69" s="124"/>
      <c r="N69" s="125" t="s">
        <v>4</v>
      </c>
      <c r="O69" s="131">
        <f>SUM(O65:P68)</f>
        <v>0</v>
      </c>
      <c r="P69" s="131"/>
    </row>
    <row r="70" spans="1:16" ht="16.5" customHeight="1" x14ac:dyDescent="0.25">
      <c r="A70" s="118"/>
      <c r="B70" s="118"/>
      <c r="C70" s="126"/>
      <c r="D70" s="120"/>
      <c r="E70" s="121"/>
      <c r="F70" s="122"/>
      <c r="G70" s="122"/>
      <c r="H70" s="122"/>
      <c r="I70" s="122"/>
      <c r="J70" s="123"/>
      <c r="K70" s="123"/>
      <c r="L70" s="62"/>
      <c r="M70" s="124"/>
      <c r="N70" s="125"/>
      <c r="O70" s="117"/>
      <c r="P70" s="117"/>
    </row>
    <row r="71" spans="1:16" ht="18" x14ac:dyDescent="0.25">
      <c r="A71" s="118"/>
      <c r="B71" s="118"/>
      <c r="C71" s="119" t="s">
        <v>22</v>
      </c>
      <c r="D71" s="120"/>
      <c r="E71" s="121" t="s">
        <v>20</v>
      </c>
      <c r="G71" s="122"/>
      <c r="H71" s="122"/>
      <c r="I71" s="122"/>
      <c r="J71" s="123"/>
      <c r="K71" s="127">
        <v>0.17</v>
      </c>
      <c r="L71" s="62"/>
      <c r="M71" s="124"/>
      <c r="N71" s="125" t="s">
        <v>4</v>
      </c>
      <c r="O71" s="131">
        <f>O69*0.17</f>
        <v>0</v>
      </c>
      <c r="P71" s="131"/>
    </row>
    <row r="72" spans="1:16" ht="18" customHeight="1" x14ac:dyDescent="0.25">
      <c r="E72" s="112"/>
      <c r="F72" s="113"/>
      <c r="G72" s="113"/>
      <c r="H72" s="113"/>
      <c r="I72" s="113"/>
      <c r="J72" s="113"/>
      <c r="K72" s="113"/>
      <c r="L72" s="4"/>
      <c r="N72" s="83"/>
      <c r="O72" s="107"/>
      <c r="P72" s="107"/>
    </row>
    <row r="73" spans="1:16" ht="18" x14ac:dyDescent="0.25">
      <c r="A73" s="118"/>
      <c r="B73" s="118"/>
      <c r="C73" s="126"/>
      <c r="D73" s="120"/>
      <c r="E73" s="121" t="s">
        <v>69</v>
      </c>
      <c r="F73" s="122"/>
      <c r="G73" s="122"/>
      <c r="H73" s="122"/>
      <c r="I73" s="122"/>
      <c r="J73" s="122"/>
      <c r="K73" s="128"/>
      <c r="L73" s="62"/>
      <c r="M73" s="124"/>
      <c r="N73" s="125" t="s">
        <v>4</v>
      </c>
      <c r="O73" s="131">
        <f>O69+O71</f>
        <v>0</v>
      </c>
      <c r="P73" s="131"/>
    </row>
  </sheetData>
  <mergeCells count="30">
    <mergeCell ref="D56:K56"/>
    <mergeCell ref="D57:K57"/>
    <mergeCell ref="D48:K48"/>
    <mergeCell ref="D49:K49"/>
    <mergeCell ref="D21:K21"/>
    <mergeCell ref="D39:K39"/>
    <mergeCell ref="D40:K40"/>
    <mergeCell ref="D55:L55"/>
    <mergeCell ref="A4:B4"/>
    <mergeCell ref="D4:L4"/>
    <mergeCell ref="D20:K20"/>
    <mergeCell ref="D9:K9"/>
    <mergeCell ref="A2:P2"/>
    <mergeCell ref="E44:L44"/>
    <mergeCell ref="O67:P67"/>
    <mergeCell ref="O65:P65"/>
    <mergeCell ref="D34:K34"/>
    <mergeCell ref="A5:B5"/>
    <mergeCell ref="D5:L5"/>
    <mergeCell ref="D8:K8"/>
    <mergeCell ref="D33:K33"/>
    <mergeCell ref="D19:L19"/>
    <mergeCell ref="D13:K13"/>
    <mergeCell ref="D14:K14"/>
    <mergeCell ref="D26:K26"/>
    <mergeCell ref="D27:K27"/>
    <mergeCell ref="D61:L61"/>
    <mergeCell ref="O73:P73"/>
    <mergeCell ref="O71:P71"/>
    <mergeCell ref="O69:P69"/>
  </mergeCells>
  <pageMargins left="0.94488188976377996" right="0.196850393700787" top="0.43307086614173201" bottom="0.43307086614173201" header="0.196850393700787" footer="0.196850393700787"/>
  <pageSetup paperSize="9" scale="51" orientation="portrait" useFirstPageNumber="1" r:id="rId1"/>
  <headerFooter alignWithMargins="0">
    <oddFooter>&amp;C&amp;"Arial,Regular"stranica &amp;P od &amp;N</oddFooter>
  </headerFooter>
  <rowBreaks count="1" manualBreakCount="1">
    <brk id="61" max="15" man="1"/>
  </rowBreaks>
  <ignoredErrors>
    <ignoredError sqref="C69:C70 C7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3" ma:contentTypeDescription="Create a new document." ma:contentTypeScope="" ma:versionID="78ff1164b9e6fb1c0123e4d4ee4621b8">
  <xsd:schema xmlns:xsd="http://www.w3.org/2001/XMLSchema" xmlns:xs="http://www.w3.org/2001/XMLSchema" xmlns:p="http://schemas.microsoft.com/office/2006/metadata/properties" xmlns:ns2="b2afbfc0-3ecf-4a30-a8ef-29ed9e9da4b2" targetNamespace="http://schemas.microsoft.com/office/2006/metadata/properties" ma:root="true" ma:fieldsID="ec0202114761732f0fa3ca402ed7e701" ns2:_="">
    <xsd:import namespace="b2afbfc0-3ecf-4a30-a8ef-29ed9e9da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889406-C9AD-4A6C-AC90-AE6B44ACF31C}"/>
</file>

<file path=customXml/itemProps2.xml><?xml version="1.0" encoding="utf-8"?>
<ds:datastoreItem xmlns:ds="http://schemas.openxmlformats.org/officeDocument/2006/customXml" ds:itemID="{A293938D-AA72-429A-84FB-1E90A0E0A6CD}"/>
</file>

<file path=customXml/itemProps3.xml><?xml version="1.0" encoding="utf-8"?>
<ds:datastoreItem xmlns:ds="http://schemas.openxmlformats.org/officeDocument/2006/customXml" ds:itemID="{0359B601-6356-45E4-A3D5-07EE98B5F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Mahovljanska rijeka</vt:lpstr>
      <vt:lpstr>'Mahovljanska rijeka'!Print_Area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</dc:creator>
  <cp:lastModifiedBy>Vedran Ibrulj</cp:lastModifiedBy>
  <cp:lastPrinted>2018-08-29T09:46:57Z</cp:lastPrinted>
  <dcterms:created xsi:type="dcterms:W3CDTF">1999-11-02T22:32:38Z</dcterms:created>
  <dcterms:modified xsi:type="dcterms:W3CDTF">2018-08-29T09:47:00Z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