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.sharepoint.com/sites/DO-Adquisiciones/Shared Documents/General/Principal/PROCESOS PROCUREMENT/PROCESOS 2019/SDC/SDC-115-2019 REMODELACION PAI/DOCUMENTOS A PUBLICAR/"/>
    </mc:Choice>
  </mc:AlternateContent>
  <xr:revisionPtr revIDLastSave="0" documentId="8_{ABEE2EF7-EB20-4337-A05A-5BB5F3F900EA}" xr6:coauthVersionLast="44" xr6:coauthVersionMax="44" xr10:uidLastSave="{00000000-0000-0000-0000-000000000000}"/>
  <bookViews>
    <workbookView xWindow="-19320" yWindow="-120" windowWidth="19440" windowHeight="15600" xr2:uid="{00000000-000D-0000-FFFF-FFFF00000000}"/>
  </bookViews>
  <sheets>
    <sheet name="Plantilla" sheetId="2" r:id="rId1"/>
  </sheets>
  <definedNames>
    <definedName name="_xlnm.Print_Area" localSheetId="0">Plantilla!$A$1:$F$115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4" i="2" l="1"/>
  <c r="F63" i="2"/>
  <c r="F62" i="2"/>
  <c r="F61" i="2"/>
  <c r="F95" i="2"/>
  <c r="F94" i="2"/>
  <c r="F93" i="2"/>
  <c r="F92" i="2"/>
  <c r="F91" i="2"/>
  <c r="F90" i="2"/>
  <c r="C89" i="2"/>
  <c r="F89" i="2" s="1"/>
  <c r="F88" i="2"/>
  <c r="F87" i="2"/>
  <c r="F86" i="2"/>
  <c r="F85" i="2"/>
  <c r="F84" i="2"/>
  <c r="F83" i="2"/>
  <c r="F82" i="2"/>
  <c r="F81" i="2"/>
  <c r="F80" i="2"/>
  <c r="F79" i="2"/>
  <c r="F78" i="2"/>
  <c r="F77" i="2"/>
  <c r="C76" i="2"/>
  <c r="F76" i="2" s="1"/>
  <c r="F75" i="2"/>
  <c r="F74" i="2"/>
  <c r="F73" i="2"/>
  <c r="F71" i="2"/>
  <c r="F70" i="2"/>
  <c r="F72" i="2"/>
  <c r="F60" i="2"/>
  <c r="F59" i="2"/>
  <c r="F58" i="2"/>
  <c r="F57" i="2"/>
  <c r="F56" i="2"/>
  <c r="F55" i="2"/>
  <c r="F54" i="2"/>
  <c r="F53" i="2"/>
  <c r="F52" i="2"/>
  <c r="F51" i="2"/>
  <c r="C46" i="2"/>
  <c r="F45" i="2"/>
  <c r="C44" i="2"/>
  <c r="F44" i="2" s="1"/>
  <c r="F43" i="2"/>
  <c r="F40" i="2"/>
  <c r="F39" i="2"/>
  <c r="F38" i="2"/>
  <c r="F37" i="2"/>
  <c r="F36" i="2"/>
  <c r="F35" i="2"/>
  <c r="F41" i="2" s="1"/>
  <c r="F42" i="2" s="1"/>
  <c r="F34" i="2"/>
  <c r="F29" i="2"/>
  <c r="F28" i="2"/>
  <c r="F27" i="2"/>
  <c r="F26" i="2"/>
  <c r="F25" i="2"/>
  <c r="F24" i="2"/>
  <c r="F23" i="2"/>
  <c r="F22" i="2"/>
  <c r="F21" i="2"/>
  <c r="F19" i="2"/>
  <c r="F18" i="2"/>
  <c r="F97" i="2" l="1"/>
  <c r="F20" i="2"/>
  <c r="F31" i="2" s="1"/>
  <c r="F65" i="2" l="1"/>
  <c r="F67" i="2" s="1"/>
  <c r="F46" i="2"/>
  <c r="F48" i="2" s="1"/>
  <c r="F99" i="2" l="1"/>
  <c r="F108" i="2" s="1"/>
  <c r="F109" i="2" l="1"/>
  <c r="F107" i="2"/>
  <c r="F105" i="2"/>
  <c r="F103" i="2"/>
  <c r="F104" i="2"/>
  <c r="F102" i="2"/>
  <c r="F111" i="2" l="1"/>
  <c r="F14" i="2" s="1"/>
</calcChain>
</file>

<file path=xl/sharedStrings.xml><?xml version="1.0" encoding="utf-8"?>
<sst xmlns="http://schemas.openxmlformats.org/spreadsheetml/2006/main" count="179" uniqueCount="118">
  <si>
    <t>DESCRIPCION DE LA OBRA</t>
  </si>
  <si>
    <t>NOMBRE DEL CENTRO HOSPITALARIO</t>
  </si>
  <si>
    <t>MUNICIPIO</t>
  </si>
  <si>
    <t>DIRECCION DEL CENTRO</t>
  </si>
  <si>
    <t xml:space="preserve">PROVINCIA </t>
  </si>
  <si>
    <t>FECHA DE ELABORACION</t>
  </si>
  <si>
    <t>CONTRATISTA</t>
  </si>
  <si>
    <t xml:space="preserve">TOTAL GENERAL        </t>
  </si>
  <si>
    <t>I</t>
  </si>
  <si>
    <t>II</t>
  </si>
  <si>
    <t>III</t>
  </si>
  <si>
    <t>VI</t>
  </si>
  <si>
    <t>SUBTOTAL  GENERAL:</t>
  </si>
  <si>
    <t>Gastos Indirectos</t>
  </si>
  <si>
    <t xml:space="preserve">Gastos administrativos </t>
  </si>
  <si>
    <t xml:space="preserve">Transporte </t>
  </si>
  <si>
    <t xml:space="preserve">Supervisión </t>
  </si>
  <si>
    <t xml:space="preserve">CODIA </t>
  </si>
  <si>
    <t>Santo Domingo</t>
  </si>
  <si>
    <t>PROGRAMA AMPLIADO DE INMUNIZACION</t>
  </si>
  <si>
    <t>Distrito Nacional</t>
  </si>
  <si>
    <t>Retiro de Lona asfáltica existente</t>
  </si>
  <si>
    <t>REPARACION PLANTA DE TECHO</t>
  </si>
  <si>
    <t>M3</t>
  </si>
  <si>
    <t>M2</t>
  </si>
  <si>
    <t>REPARACION DE BAÑOS DEL 1ER Y 2DO NIVEL</t>
  </si>
  <si>
    <t>Construcción de fino de techo plano con mortero impermeable 1:2, Eprom. = 0,075m, incluye subida de materiales a un 2do nivel.</t>
  </si>
  <si>
    <t>Construcción de base con mortero 1:3 para tinacos de (1.50m x 1.50m), 10cm de espesor. Incluye terminación de superficie y subida de materiales a un 2do nivel.</t>
  </si>
  <si>
    <t>Construcción de base con mortero 1:3 para compresor de A/A de (1,20m x 1,20m), 10cm de espesor. Incluye terminación de superficie y subida de materiales a un 2do nivel.</t>
  </si>
  <si>
    <t>Construcción de base con mortero 1:3 para compresor de A/A de (0,60m x 0,80m), 10cm de espesor. Incluye terminación de superficie y subida de materiales a un 2do nivel.</t>
  </si>
  <si>
    <t>Suministro y colocacion de ductos de tanque para bajar escombros h =6,00ML</t>
  </si>
  <si>
    <t>UD.</t>
  </si>
  <si>
    <t>Construcción de zabaleta plano con mortero impermeable 1:2, Eprom. = 0,075m, incluye subida de materiales a un 2do nivel.</t>
  </si>
  <si>
    <t>Aluzinc acanalado de 5pies</t>
  </si>
  <si>
    <t>Aluzinc acanalado de 20pies</t>
  </si>
  <si>
    <t>GL</t>
  </si>
  <si>
    <t>Pintura de mantenimiento industrial</t>
  </si>
  <si>
    <t>Thinnel TH - 1000</t>
  </si>
  <si>
    <t>Suministro de perfiles de hierro negro de 2'' x 4'' hueco de 20pies (cargaderas)</t>
  </si>
  <si>
    <t>Suministro de perfiles de hierro negro de 2'' x 1'' hueco de 20 pies (correas)</t>
  </si>
  <si>
    <t>P.A.</t>
  </si>
  <si>
    <t>SUB-TOTAL</t>
  </si>
  <si>
    <t>M.L.</t>
  </si>
  <si>
    <t>MISCELANEOS</t>
  </si>
  <si>
    <t>TOTAL GENERAL</t>
  </si>
  <si>
    <t>DESCRIPCION</t>
  </si>
  <si>
    <t>CANTIDAD</t>
  </si>
  <si>
    <t>UNIDAD</t>
  </si>
  <si>
    <t>PRECIO</t>
  </si>
  <si>
    <t>VALOR</t>
  </si>
  <si>
    <t>NO.</t>
  </si>
  <si>
    <t>Limpieza continua y final</t>
  </si>
  <si>
    <t>PRESUPUESTO DE REMODELACION DEL PAI</t>
  </si>
  <si>
    <t>Suministro y colocación de lona asfaltica granulada y con refuerzo de poliéster de 4KG/M2</t>
  </si>
  <si>
    <t>Pintura antioxidante rojo</t>
  </si>
  <si>
    <t>Misceláneos de instalacion, incluye (electrodos, discos de corte, discos de pulir, ferre, tornillos y tarugos) de techo metálico</t>
  </si>
  <si>
    <t>Mano de obra de confección, instalacion y pintura de techo metálico</t>
  </si>
  <si>
    <t>Zabaleta de Cemento plástico en junta (aluzinc- muro) en techo metálico del área de compresores.</t>
  </si>
  <si>
    <t>Suministro y colocación de lona asfaltica granulada y con refuerzo de poliéster de 4KG/M2 en techo metálico del área de compresores.</t>
  </si>
  <si>
    <t>Demolición de zabaleta de hormigón existente</t>
  </si>
  <si>
    <t>Movilización y bote de escombros</t>
  </si>
  <si>
    <t>Bote de escombros, incluye movilización interna</t>
  </si>
  <si>
    <t>Pintura de mantenimiento industrial de marca superior en protección para hierros</t>
  </si>
  <si>
    <t>Desmonte de plafón existente, incluye movilización interna de escombros</t>
  </si>
  <si>
    <t>Bote de escombros producto del desmonte del plafón</t>
  </si>
  <si>
    <t>Reparación de grietas en la infraestructura, con masilla blockaid</t>
  </si>
  <si>
    <t>Desmonte de lámparas de techo, incluye movilización interna</t>
  </si>
  <si>
    <t>Desmonte de rejillas de retorno de A/A, incluye movilización interna</t>
  </si>
  <si>
    <t>Desmonte de rejillas difusoras de A/A, incluye movilización interna</t>
  </si>
  <si>
    <t>Suministro e instalacion de lámparas parabólicas de plafón 2´ x 4´  de 3 tubos led blancos</t>
  </si>
  <si>
    <t>Reinstalación de rejillas de retorno de A/A existentes</t>
  </si>
  <si>
    <t>Reinstalación de rejillas difusoras de A/A existentes</t>
  </si>
  <si>
    <t>Demolición de zócalos de piso</t>
  </si>
  <si>
    <t>Suministro y colocacion de zócalos de piso en porcelanato español idéntico al existente de piso.</t>
  </si>
  <si>
    <t>Demolición de pañete de techo hueco en área de refrigeración del 1er nivel</t>
  </si>
  <si>
    <t>Construcción de pañete liso y maestreado en techo, e = 0,02m</t>
  </si>
  <si>
    <t>Movilización interna y bote de escombros producto de la demolición de los zócalos y demolición de pañete de techo hueco</t>
  </si>
  <si>
    <t>Demolición de fino de techo con compresor de pistola eléctrico y manual</t>
  </si>
  <si>
    <t>Movilización y Bote de escombros</t>
  </si>
  <si>
    <t>Reparación de techo metálico (Área de condensadores del cuarto frio), la reparación Incluye  desmantelacion, cambio de aluzinc en mal estado, cambio de cargaderas y correas de hierro negro</t>
  </si>
  <si>
    <t>Demolición de cerámicas de muros</t>
  </si>
  <si>
    <t>Alquiler de juegos de andamios metálicos para los trabajos de reparación de techo del área de cuartos fríos del 1er nivel, incluye (4 ruedas, 2 plataformas, 4 crucetas y 4 torres). Tiempo estimado de alquiler 1 mes.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</si>
  <si>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</si>
  <si>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Desmonte y reinstalación de tinacos, incluye piezas para instalación</t>
  </si>
  <si>
    <t>Movilización de compresores para A/A, incluye desmonte, reinstalación, refrigerantes y piezas</t>
  </si>
  <si>
    <t xml:space="preserve">Suministro y colocación de cerámicas españolas de 0,30m x 0,60m de primera para revestimiento de muros </t>
  </si>
  <si>
    <t>Suministro y colocación de dispensador  plástico para jabón líquido</t>
  </si>
  <si>
    <t xml:space="preserve">Suministro y colocación de dispensador  plástico para papel de baño </t>
  </si>
  <si>
    <t>Suministro y colocación de dispensador  plástico para papel toalla</t>
  </si>
  <si>
    <t xml:space="preserve">Suministro y colocación de espejo biselado de 0,80m x 1,00m de 3/16´´ </t>
  </si>
  <si>
    <t>Suministro e instalación de inodoros elongados en salidas existentes, incluye cambio de (junta de cera, manguera metálica, llave angular y niple de acero inoxidable)</t>
  </si>
  <si>
    <t>Suministro e instalación de lavamano de pedestal en salidas existentes, incluye cambio de (manguera metálica, llave angular, sifón, boquilla tipo  push, mezcladora, cola extensión y niple de acero inoxidable)</t>
  </si>
  <si>
    <t>Desmonte de aparatos sanitarios (6 inodoros, 2 lavamanos y 4 lavamanos empotrado), incluye movilización interna</t>
  </si>
  <si>
    <t>Pintura acrílica de marca superior en techo 1er y 2do nivel, 2 capas</t>
  </si>
  <si>
    <t>Pintura semigloss de marca superior en muros interiores 1er y 2do nivel, 2 capas</t>
  </si>
  <si>
    <t>Pintura acrílica de marca superior en el exterior</t>
  </si>
  <si>
    <t>Suministro y colocacion de plafón en PVC 2´ x 4´</t>
  </si>
  <si>
    <t>Fraguache de techo con llana</t>
  </si>
  <si>
    <t>Poda de 4 árboles de pino en la parte posterior del exterior, incluye movilización y bote de escombros</t>
  </si>
  <si>
    <t>Suministro e instalación de puerta polimetal apanelada de 1,00 m x 2,10 m</t>
  </si>
  <si>
    <t>Apertura de mocheta en puerta, incluye demolición para ampliación de hueco para llevar el h=2,10 m, mocheta y cantos</t>
  </si>
  <si>
    <t>Suministro e instalación de A/A de 18,000 BTU tipo inverter en el almacén pròximo al baño del primer nivel</t>
  </si>
  <si>
    <t>Suministro e instalación de lavamano  ovalado empotrado en tope de granito natural en salidas existentes, incluye cambio de (manguera metálica, llave angular, sifón, boquilla tipo  push, mezcladora, cola extensión y niple de acero inoxidable)</t>
  </si>
  <si>
    <t>Suministro y colocación de tope en granito natural color gris en baños para empotrar lavamanos</t>
  </si>
  <si>
    <t>P²</t>
  </si>
  <si>
    <t>Pl</t>
  </si>
  <si>
    <t>Desmonte de topes en baños públicos primer y segundo nivel, incluye traslado interno</t>
  </si>
  <si>
    <t>Desmonte de gabinete de piso en baños públicos primer y segundo nivel, incluye traslado a centro de acopio</t>
  </si>
  <si>
    <t xml:space="preserve">Suministro y colocación de gabinete de piso en caoba, incluye con tiradores de cromo </t>
  </si>
  <si>
    <t>PLANTILLA VERSION 2</t>
  </si>
  <si>
    <t>SDC-115-2019</t>
  </si>
  <si>
    <t>REMODELACIÓN EDIFICIO PROGRAMA AMPLIADO DE INMUNIZACION-PAI</t>
  </si>
  <si>
    <t>Dirección Técnica y responsabilidad</t>
  </si>
  <si>
    <t>Seguros y Fianzas</t>
  </si>
  <si>
    <t>Ley 6/86 de Fondos de pensiones</t>
  </si>
  <si>
    <t>Imprevistos</t>
  </si>
  <si>
    <t>Seguridad en Obra (Reglamenteo 522-06 Seguridad y Salud en Obra)</t>
  </si>
  <si>
    <t>NOTA: LAS PARTIDAS A1, A2, A3  y A4 se dejan a discreción de cada oferente.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</si>
</sst>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&quot;RD$&quot;#,##0.00_);[Red]\(&quot;RD$&quot;#,##0.00\)"/>
    <numFmt numFmtId="166" formatCode="#,##0.00\ _€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i/>
      <sz val="16"/>
      <name val="Times New Roman"/>
      <family val="1"/>
    </font>
    <font>
      <sz val="22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1"/>
      <name val="Times New Roman"/>
      <family val="1"/>
    </font>
    <font>
      <sz val="10"/>
      <name val="Courier New"/>
      <family val="3"/>
    </font>
    <font>
      <b/>
      <sz val="1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3FEF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8" fillId="0" borderId="0">
      <alignment vertical="top"/>
    </xf>
  </cellStyleXfs>
  <cellXfs count="104">
    <xf numFmtId="0" fontId="0" fillId="0" borderId="0" xfId="0"/>
    <xf numFmtId="0" fontId="4" fillId="0" borderId="0" xfId="2" applyFont="1" applyAlignment="1">
      <alignment horizontal="justify" vertical="top"/>
    </xf>
    <xf numFmtId="43" fontId="4" fillId="0" borderId="0" xfId="1" applyFont="1" applyAlignment="1">
      <alignment vertical="top"/>
    </xf>
    <xf numFmtId="0" fontId="4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justify" vertical="top"/>
    </xf>
    <xf numFmtId="0" fontId="4" fillId="0" borderId="0" xfId="2" applyFont="1" applyAlignment="1">
      <alignment horizontal="center" vertical="top"/>
    </xf>
    <xf numFmtId="0" fontId="5" fillId="0" borderId="1" xfId="2" applyFont="1" applyFill="1" applyBorder="1" applyAlignment="1">
      <alignment horizontal="center" vertical="top"/>
    </xf>
    <xf numFmtId="43" fontId="5" fillId="0" borderId="1" xfId="3" applyFont="1" applyFill="1" applyBorder="1" applyAlignment="1">
      <alignment horizontal="center" vertical="top"/>
    </xf>
    <xf numFmtId="43" fontId="5" fillId="0" borderId="1" xfId="1" applyFont="1" applyFill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4" fillId="0" borderId="1" xfId="2" applyFont="1" applyBorder="1" applyAlignment="1">
      <alignment horizontal="justify" vertical="center"/>
    </xf>
    <xf numFmtId="166" fontId="4" fillId="0" borderId="1" xfId="1" applyNumberFormat="1" applyFont="1" applyBorder="1" applyAlignment="1">
      <alignment horizontal="right" vertical="center"/>
    </xf>
    <xf numFmtId="166" fontId="4" fillId="0" borderId="1" xfId="3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right" vertical="center"/>
    </xf>
    <xf numFmtId="166" fontId="2" fillId="5" borderId="1" xfId="1" applyNumberFormat="1" applyFont="1" applyFill="1" applyBorder="1" applyAlignment="1">
      <alignment horizontal="right" vertical="center"/>
    </xf>
    <xf numFmtId="166" fontId="4" fillId="5" borderId="1" xfId="1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0" fontId="5" fillId="0" borderId="1" xfId="2" applyFont="1" applyBorder="1" applyAlignment="1">
      <alignment horizontal="justify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9" fillId="5" borderId="1" xfId="0" applyFont="1" applyFill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166" fontId="4" fillId="5" borderId="1" xfId="3" applyNumberFormat="1" applyFont="1" applyFill="1" applyBorder="1" applyAlignment="1">
      <alignment horizontal="center" vertical="center"/>
    </xf>
    <xf numFmtId="166" fontId="11" fillId="0" borderId="1" xfId="1" applyNumberFormat="1" applyFont="1" applyBorder="1" applyAlignment="1">
      <alignment horizontal="right" vertical="center"/>
    </xf>
    <xf numFmtId="166" fontId="11" fillId="0" borderId="1" xfId="3" applyNumberFormat="1" applyFont="1" applyBorder="1" applyAlignment="1">
      <alignment horizontal="center" vertical="center"/>
    </xf>
    <xf numFmtId="166" fontId="10" fillId="5" borderId="1" xfId="1" applyNumberFormat="1" applyFont="1" applyFill="1" applyBorder="1" applyAlignment="1">
      <alignment horizontal="right" vertical="center"/>
    </xf>
    <xf numFmtId="0" fontId="6" fillId="0" borderId="1" xfId="2" applyFont="1" applyBorder="1" applyAlignment="1">
      <alignment horizontal="center" vertical="center"/>
    </xf>
    <xf numFmtId="0" fontId="4" fillId="5" borderId="1" xfId="2" applyFont="1" applyFill="1" applyBorder="1" applyAlignment="1">
      <alignment horizontal="justify" vertical="center"/>
    </xf>
    <xf numFmtId="166" fontId="2" fillId="0" borderId="1" xfId="3" applyNumberFormat="1" applyFont="1" applyBorder="1" applyAlignment="1">
      <alignment horizontal="right" vertical="center"/>
    </xf>
    <xf numFmtId="166" fontId="2" fillId="0" borderId="1" xfId="1" applyNumberFormat="1" applyFont="1" applyBorder="1" applyAlignment="1">
      <alignment horizontal="right" vertical="center"/>
    </xf>
    <xf numFmtId="0" fontId="4" fillId="0" borderId="1" xfId="2" applyFont="1" applyBorder="1" applyAlignment="1">
      <alignment horizontal="center" vertical="center"/>
    </xf>
    <xf numFmtId="43" fontId="4" fillId="0" borderId="1" xfId="3" applyFont="1" applyBorder="1" applyAlignment="1">
      <alignment horizontal="right" vertical="center"/>
    </xf>
    <xf numFmtId="43" fontId="4" fillId="0" borderId="1" xfId="3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2" fillId="0" borderId="0" xfId="0" applyFont="1"/>
    <xf numFmtId="0" fontId="12" fillId="6" borderId="1" xfId="2" applyFont="1" applyFill="1" applyBorder="1" applyAlignment="1">
      <alignment horizontal="center" vertical="center"/>
    </xf>
    <xf numFmtId="0" fontId="15" fillId="6" borderId="1" xfId="2" applyFont="1" applyFill="1" applyBorder="1" applyAlignment="1">
      <alignment horizontal="justify" vertical="center"/>
    </xf>
    <xf numFmtId="43" fontId="12" fillId="6" borderId="1" xfId="3" applyFont="1" applyFill="1" applyBorder="1" applyAlignment="1">
      <alignment horizontal="right" vertical="center"/>
    </xf>
    <xf numFmtId="43" fontId="12" fillId="6" borderId="1" xfId="3" applyFont="1" applyFill="1" applyBorder="1" applyAlignment="1">
      <alignment horizontal="center" vertical="center"/>
    </xf>
    <xf numFmtId="43" fontId="12" fillId="6" borderId="1" xfId="1" applyFont="1" applyFill="1" applyBorder="1" applyAlignment="1">
      <alignment vertical="center"/>
    </xf>
    <xf numFmtId="0" fontId="15" fillId="6" borderId="1" xfId="2" applyFont="1" applyFill="1" applyBorder="1" applyAlignment="1">
      <alignment horizontal="center" vertical="center"/>
    </xf>
    <xf numFmtId="43" fontId="15" fillId="6" borderId="1" xfId="3" applyFont="1" applyFill="1" applyBorder="1" applyAlignment="1">
      <alignment horizontal="right" vertical="center"/>
    </xf>
    <xf numFmtId="43" fontId="15" fillId="6" borderId="1" xfId="3" applyFont="1" applyFill="1" applyBorder="1" applyAlignment="1">
      <alignment horizontal="center" vertical="center"/>
    </xf>
    <xf numFmtId="43" fontId="15" fillId="6" borderId="1" xfId="1" applyFont="1" applyFill="1" applyBorder="1" applyAlignment="1">
      <alignment vertical="center"/>
    </xf>
    <xf numFmtId="165" fontId="15" fillId="2" borderId="1" xfId="1" applyNumberFormat="1" applyFont="1" applyFill="1" applyBorder="1" applyAlignment="1">
      <alignment vertical="top"/>
    </xf>
    <xf numFmtId="0" fontId="8" fillId="3" borderId="1" xfId="2" applyFont="1" applyFill="1" applyBorder="1" applyAlignment="1">
      <alignment horizontal="center" vertical="center"/>
    </xf>
    <xf numFmtId="43" fontId="8" fillId="3" borderId="1" xfId="3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justify" vertical="center"/>
    </xf>
    <xf numFmtId="0" fontId="4" fillId="0" borderId="0" xfId="2" applyFont="1" applyBorder="1" applyAlignment="1">
      <alignment horizontal="center" vertical="top"/>
    </xf>
    <xf numFmtId="0" fontId="4" fillId="0" borderId="0" xfId="2" applyFont="1" applyBorder="1" applyAlignment="1">
      <alignment horizontal="justify" vertical="top"/>
    </xf>
    <xf numFmtId="0" fontId="4" fillId="0" borderId="0" xfId="2" applyFont="1" applyBorder="1" applyAlignment="1">
      <alignment vertical="top"/>
    </xf>
    <xf numFmtId="43" fontId="4" fillId="0" borderId="0" xfId="1" applyFont="1" applyBorder="1" applyAlignment="1">
      <alignment vertical="top"/>
    </xf>
    <xf numFmtId="43" fontId="5" fillId="0" borderId="0" xfId="1" applyFont="1" applyBorder="1" applyAlignment="1">
      <alignment vertical="top"/>
    </xf>
    <xf numFmtId="0" fontId="14" fillId="0" borderId="0" xfId="2" applyFont="1" applyAlignment="1">
      <alignment horizontal="center" vertical="top"/>
    </xf>
    <xf numFmtId="0" fontId="15" fillId="0" borderId="1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justify" vertical="center"/>
    </xf>
    <xf numFmtId="43" fontId="15" fillId="0" borderId="1" xfId="3" applyFont="1" applyFill="1" applyBorder="1" applyAlignment="1">
      <alignment horizontal="right" vertical="center"/>
    </xf>
    <xf numFmtId="43" fontId="15" fillId="0" borderId="1" xfId="3" applyFont="1" applyFill="1" applyBorder="1" applyAlignment="1">
      <alignment horizontal="center" vertical="center"/>
    </xf>
    <xf numFmtId="43" fontId="15" fillId="0" borderId="1" xfId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justify" vertical="center"/>
    </xf>
    <xf numFmtId="4" fontId="2" fillId="4" borderId="1" xfId="0" applyNumberFormat="1" applyFont="1" applyFill="1" applyBorder="1" applyAlignment="1">
      <alignment horizontal="right" vertical="center"/>
    </xf>
    <xf numFmtId="166" fontId="4" fillId="4" borderId="1" xfId="3" applyNumberFormat="1" applyFont="1" applyFill="1" applyBorder="1" applyAlignment="1">
      <alignment horizontal="center" vertical="center"/>
    </xf>
    <xf numFmtId="166" fontId="4" fillId="4" borderId="1" xfId="1" applyNumberFormat="1" applyFont="1" applyFill="1" applyBorder="1" applyAlignment="1">
      <alignment horizontal="left" vertical="center" wrapText="1"/>
    </xf>
    <xf numFmtId="166" fontId="4" fillId="4" borderId="1" xfId="1" applyNumberFormat="1" applyFont="1" applyFill="1" applyBorder="1" applyAlignment="1">
      <alignment horizontal="right" vertical="center"/>
    </xf>
    <xf numFmtId="43" fontId="4" fillId="0" borderId="1" xfId="1" applyFont="1" applyFill="1" applyBorder="1" applyAlignment="1">
      <alignment horizontal="right" vertical="center"/>
    </xf>
    <xf numFmtId="43" fontId="4" fillId="4" borderId="1" xfId="1" applyFont="1" applyFill="1" applyBorder="1" applyAlignment="1">
      <alignment horizontal="right" vertical="center"/>
    </xf>
    <xf numFmtId="43" fontId="8" fillId="0" borderId="1" xfId="1" applyFont="1" applyFill="1" applyBorder="1" applyAlignment="1">
      <alignment horizontal="right" vertical="center"/>
    </xf>
    <xf numFmtId="43" fontId="2" fillId="0" borderId="1" xfId="1" applyFont="1" applyBorder="1" applyAlignment="1">
      <alignment horizontal="right" vertical="center"/>
    </xf>
    <xf numFmtId="43" fontId="5" fillId="0" borderId="1" xfId="1" applyFont="1" applyBorder="1" applyAlignment="1">
      <alignment vertical="center"/>
    </xf>
    <xf numFmtId="0" fontId="11" fillId="0" borderId="1" xfId="2" applyFont="1" applyBorder="1" applyAlignment="1">
      <alignment vertical="top"/>
    </xf>
    <xf numFmtId="14" fontId="11" fillId="0" borderId="1" xfId="3" applyNumberFormat="1" applyFont="1" applyBorder="1" applyAlignment="1">
      <alignment horizontal="left" vertical="top"/>
    </xf>
    <xf numFmtId="0" fontId="10" fillId="0" borderId="1" xfId="2" applyFont="1" applyBorder="1" applyAlignment="1">
      <alignment vertical="top"/>
    </xf>
    <xf numFmtId="14" fontId="10" fillId="0" borderId="1" xfId="2" applyNumberFormat="1" applyFont="1" applyBorder="1" applyAlignment="1">
      <alignment horizontal="left" vertical="top"/>
    </xf>
    <xf numFmtId="0" fontId="15" fillId="2" borderId="1" xfId="2" applyFont="1" applyFill="1" applyBorder="1" applyAlignment="1">
      <alignment horizontal="right" vertical="top"/>
    </xf>
    <xf numFmtId="0" fontId="8" fillId="4" borderId="2" xfId="2" applyFont="1" applyFill="1" applyBorder="1" applyAlignment="1">
      <alignment horizontal="left" vertical="center" wrapText="1"/>
    </xf>
    <xf numFmtId="0" fontId="8" fillId="4" borderId="4" xfId="2" applyFont="1" applyFill="1" applyBorder="1" applyAlignment="1">
      <alignment horizontal="left" vertical="center" wrapText="1"/>
    </xf>
    <xf numFmtId="49" fontId="11" fillId="0" borderId="1" xfId="3" applyNumberFormat="1" applyFont="1" applyBorder="1" applyAlignment="1">
      <alignment vertical="top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49" fontId="11" fillId="0" borderId="1" xfId="3" applyNumberFormat="1" applyFont="1" applyBorder="1" applyAlignment="1">
      <alignment vertical="top" wrapText="1"/>
    </xf>
    <xf numFmtId="0" fontId="13" fillId="0" borderId="0" xfId="2" applyFont="1" applyAlignment="1">
      <alignment horizontal="center" vertical="top"/>
    </xf>
    <xf numFmtId="0" fontId="8" fillId="0" borderId="0" xfId="2" applyFont="1" applyAlignment="1">
      <alignment horizontal="center" vertical="top"/>
    </xf>
    <xf numFmtId="0" fontId="14" fillId="0" borderId="0" xfId="2" applyFont="1" applyAlignment="1">
      <alignment horizontal="center" vertical="top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2" fillId="0" borderId="0" xfId="2" applyFont="1" applyAlignment="1">
      <alignment horizontal="center" vertical="top"/>
    </xf>
    <xf numFmtId="0" fontId="17" fillId="0" borderId="1" xfId="2" applyFont="1" applyBorder="1" applyAlignment="1">
      <alignment horizontal="justify" vertical="center"/>
    </xf>
    <xf numFmtId="10" fontId="17" fillId="7" borderId="1" xfId="5" applyNumberFormat="1" applyFont="1" applyFill="1" applyBorder="1" applyAlignment="1">
      <alignment horizontal="right" vertical="center"/>
    </xf>
    <xf numFmtId="10" fontId="17" fillId="0" borderId="1" xfId="5" applyNumberFormat="1" applyFont="1" applyBorder="1" applyAlignment="1">
      <alignment horizontal="right" vertical="center"/>
    </xf>
    <xf numFmtId="10" fontId="17" fillId="0" borderId="1" xfId="2" applyNumberFormat="1" applyFont="1" applyBorder="1" applyAlignment="1">
      <alignment vertical="center"/>
    </xf>
    <xf numFmtId="0" fontId="19" fillId="6" borderId="5" xfId="9" applyFont="1" applyFill="1" applyBorder="1" applyAlignment="1">
      <alignment horizontal="left" vertical="center" wrapText="1"/>
    </xf>
    <xf numFmtId="0" fontId="19" fillId="6" borderId="6" xfId="9" applyFont="1" applyFill="1" applyBorder="1" applyAlignment="1">
      <alignment horizontal="left" vertical="center" wrapText="1"/>
    </xf>
  </cellXfs>
  <cellStyles count="10">
    <cellStyle name="Comma" xfId="1" builtinId="3"/>
    <cellStyle name="Millares 12 2" xfId="6" xr:uid="{00000000-0005-0000-0000-000002000000}"/>
    <cellStyle name="Millares 3" xfId="3" xr:uid="{00000000-0005-0000-0000-000003000000}"/>
    <cellStyle name="Millares 5 3" xfId="8" xr:uid="{00000000-0005-0000-0000-000004000000}"/>
    <cellStyle name="Normal" xfId="0" builtinId="0"/>
    <cellStyle name="Normal 2 2" xfId="4" xr:uid="{00000000-0005-0000-0000-000006000000}"/>
    <cellStyle name="Normal 2 3 2" xfId="7" xr:uid="{00000000-0005-0000-0000-000007000000}"/>
    <cellStyle name="Normal 3" xfId="2" xr:uid="{00000000-0005-0000-0000-000008000000}"/>
    <cellStyle name="Normal_Hoja1" xfId="9" xr:uid="{A4DBA02C-8D8E-49EB-B60A-C18908800D25}"/>
    <cellStyle name="Porcentual 3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5"/>
  <sheetViews>
    <sheetView tabSelected="1" view="pageBreakPreview" zoomScaleNormal="100" zoomScaleSheetLayoutView="100" workbookViewId="0">
      <selection activeCell="B20" sqref="B20"/>
    </sheetView>
  </sheetViews>
  <sheetFormatPr defaultColWidth="11.42578125" defaultRowHeight="15" x14ac:dyDescent="0.25"/>
  <cols>
    <col min="1" max="1" width="5.85546875" customWidth="1"/>
    <col min="2" max="2" width="57.42578125" customWidth="1"/>
    <col min="3" max="3" width="16.140625" customWidth="1"/>
    <col min="4" max="4" width="13.28515625" customWidth="1"/>
    <col min="5" max="5" width="13.7109375" customWidth="1"/>
    <col min="6" max="6" width="25.85546875" customWidth="1"/>
  </cols>
  <sheetData>
    <row r="1" spans="1:6" ht="15.75" x14ac:dyDescent="0.25">
      <c r="A1" s="41"/>
      <c r="B1" s="41"/>
      <c r="C1" s="41"/>
      <c r="D1" s="41"/>
      <c r="E1" s="41"/>
      <c r="F1" s="41"/>
    </row>
    <row r="2" spans="1:6" ht="20.25" x14ac:dyDescent="0.25">
      <c r="A2" s="91" t="s">
        <v>109</v>
      </c>
      <c r="B2" s="91"/>
      <c r="C2" s="91"/>
      <c r="D2" s="91"/>
      <c r="E2" s="91"/>
      <c r="F2" s="91"/>
    </row>
    <row r="3" spans="1:6" ht="18.75" x14ac:dyDescent="0.25">
      <c r="A3" s="92" t="s">
        <v>110</v>
      </c>
      <c r="B3" s="92"/>
      <c r="C3" s="92"/>
      <c r="D3" s="92"/>
      <c r="E3" s="92"/>
      <c r="F3" s="92"/>
    </row>
    <row r="4" spans="1:6" ht="27.75" x14ac:dyDescent="0.25">
      <c r="A4" s="97" t="s">
        <v>111</v>
      </c>
      <c r="B4" s="93"/>
      <c r="C4" s="93"/>
      <c r="D4" s="93"/>
      <c r="E4" s="93"/>
      <c r="F4" s="93"/>
    </row>
    <row r="5" spans="1:6" ht="18" customHeight="1" x14ac:dyDescent="0.25">
      <c r="A5" s="62"/>
      <c r="B5" s="62"/>
      <c r="C5" s="62"/>
      <c r="D5" s="62"/>
      <c r="E5" s="62"/>
      <c r="F5" s="62"/>
    </row>
    <row r="6" spans="1:6" ht="15.75" x14ac:dyDescent="0.25">
      <c r="A6" s="5"/>
      <c r="B6" s="1"/>
      <c r="C6" s="1"/>
      <c r="D6" s="5"/>
      <c r="E6" s="2"/>
      <c r="F6" s="2"/>
    </row>
    <row r="7" spans="1:6" ht="18.75" x14ac:dyDescent="0.25">
      <c r="A7" s="79" t="s">
        <v>0</v>
      </c>
      <c r="B7" s="79"/>
      <c r="C7" s="94" t="s">
        <v>52</v>
      </c>
      <c r="D7" s="95"/>
      <c r="E7" s="95"/>
      <c r="F7" s="96"/>
    </row>
    <row r="8" spans="1:6" ht="18.75" x14ac:dyDescent="0.25">
      <c r="A8" s="79" t="s">
        <v>1</v>
      </c>
      <c r="B8" s="79"/>
      <c r="C8" s="90" t="s">
        <v>19</v>
      </c>
      <c r="D8" s="90"/>
      <c r="E8" s="90"/>
      <c r="F8" s="90"/>
    </row>
    <row r="9" spans="1:6" ht="18.75" x14ac:dyDescent="0.25">
      <c r="A9" s="79" t="s">
        <v>2</v>
      </c>
      <c r="B9" s="79"/>
      <c r="C9" s="86" t="s">
        <v>20</v>
      </c>
      <c r="D9" s="86"/>
      <c r="E9" s="86"/>
      <c r="F9" s="86"/>
    </row>
    <row r="10" spans="1:6" ht="18.75" x14ac:dyDescent="0.25">
      <c r="A10" s="79" t="s">
        <v>3</v>
      </c>
      <c r="B10" s="79"/>
      <c r="C10" s="87"/>
      <c r="D10" s="88"/>
      <c r="E10" s="88"/>
      <c r="F10" s="89"/>
    </row>
    <row r="11" spans="1:6" ht="18.75" x14ac:dyDescent="0.25">
      <c r="A11" s="79" t="s">
        <v>4</v>
      </c>
      <c r="B11" s="79"/>
      <c r="C11" s="86" t="s">
        <v>18</v>
      </c>
      <c r="D11" s="86"/>
      <c r="E11" s="86"/>
      <c r="F11" s="86"/>
    </row>
    <row r="12" spans="1:6" ht="18.75" x14ac:dyDescent="0.25">
      <c r="A12" s="79" t="s">
        <v>5</v>
      </c>
      <c r="B12" s="79"/>
      <c r="C12" s="80">
        <v>43741</v>
      </c>
      <c r="D12" s="80"/>
      <c r="E12" s="80"/>
      <c r="F12" s="80"/>
    </row>
    <row r="13" spans="1:6" ht="18.75" x14ac:dyDescent="0.25">
      <c r="A13" s="81" t="s">
        <v>6</v>
      </c>
      <c r="B13" s="81"/>
      <c r="C13" s="82"/>
      <c r="D13" s="82"/>
      <c r="E13" s="82"/>
      <c r="F13" s="82"/>
    </row>
    <row r="14" spans="1:6" ht="20.25" x14ac:dyDescent="0.25">
      <c r="A14" s="3"/>
      <c r="B14" s="4"/>
      <c r="C14" s="83" t="s">
        <v>7</v>
      </c>
      <c r="D14" s="83"/>
      <c r="E14" s="83"/>
      <c r="F14" s="51">
        <f>+F111</f>
        <v>0</v>
      </c>
    </row>
    <row r="15" spans="1:6" ht="18.75" x14ac:dyDescent="0.25">
      <c r="A15" s="52" t="s">
        <v>50</v>
      </c>
      <c r="B15" s="52" t="s">
        <v>45</v>
      </c>
      <c r="C15" s="53" t="s">
        <v>46</v>
      </c>
      <c r="D15" s="53" t="s">
        <v>47</v>
      </c>
      <c r="E15" s="54" t="s">
        <v>48</v>
      </c>
      <c r="F15" s="54" t="s">
        <v>49</v>
      </c>
    </row>
    <row r="16" spans="1:6" ht="15.75" x14ac:dyDescent="0.25">
      <c r="A16" s="6"/>
      <c r="B16" s="6"/>
      <c r="C16" s="7"/>
      <c r="D16" s="7"/>
      <c r="E16" s="8"/>
      <c r="F16" s="8"/>
    </row>
    <row r="17" spans="1:8" ht="19.5" customHeight="1" x14ac:dyDescent="0.25">
      <c r="A17" s="55" t="s">
        <v>8</v>
      </c>
      <c r="B17" s="56" t="s">
        <v>22</v>
      </c>
      <c r="C17" s="11"/>
      <c r="D17" s="12"/>
      <c r="E17" s="14"/>
      <c r="F17" s="13"/>
    </row>
    <row r="18" spans="1:8" ht="16.5" customHeight="1" x14ac:dyDescent="0.25">
      <c r="A18" s="16">
        <v>1</v>
      </c>
      <c r="B18" s="10" t="s">
        <v>21</v>
      </c>
      <c r="C18" s="18">
        <v>680.24</v>
      </c>
      <c r="D18" s="12" t="s">
        <v>24</v>
      </c>
      <c r="E18" s="19"/>
      <c r="F18" s="74">
        <f>+E18*C18</f>
        <v>0</v>
      </c>
    </row>
    <row r="19" spans="1:8" ht="39.75" customHeight="1" x14ac:dyDescent="0.25">
      <c r="A19" s="16">
        <v>2</v>
      </c>
      <c r="B19" s="10" t="s">
        <v>77</v>
      </c>
      <c r="C19" s="18">
        <v>620.24</v>
      </c>
      <c r="D19" s="12" t="s">
        <v>24</v>
      </c>
      <c r="E19" s="19"/>
      <c r="F19" s="74">
        <f>+E19*C19</f>
        <v>0</v>
      </c>
    </row>
    <row r="20" spans="1:8" ht="21.75" customHeight="1" x14ac:dyDescent="0.25">
      <c r="A20" s="16">
        <v>3</v>
      </c>
      <c r="B20" s="10" t="s">
        <v>78</v>
      </c>
      <c r="C20" s="18">
        <v>74.48</v>
      </c>
      <c r="D20" s="12" t="s">
        <v>23</v>
      </c>
      <c r="E20" s="19"/>
      <c r="F20" s="74">
        <f t="shared" ref="F20:F29" si="0">+E20*C20</f>
        <v>0</v>
      </c>
    </row>
    <row r="21" spans="1:8" ht="48" customHeight="1" x14ac:dyDescent="0.25">
      <c r="A21" s="16">
        <v>4</v>
      </c>
      <c r="B21" s="10" t="s">
        <v>26</v>
      </c>
      <c r="C21" s="18">
        <v>620.24</v>
      </c>
      <c r="D21" s="12" t="s">
        <v>24</v>
      </c>
      <c r="E21" s="19"/>
      <c r="F21" s="74">
        <f t="shared" si="0"/>
        <v>0</v>
      </c>
    </row>
    <row r="22" spans="1:8" ht="45.75" customHeight="1" x14ac:dyDescent="0.25">
      <c r="A22" s="16">
        <v>5</v>
      </c>
      <c r="B22" s="10" t="s">
        <v>32</v>
      </c>
      <c r="C22" s="18">
        <v>117.3</v>
      </c>
      <c r="D22" s="12" t="s">
        <v>42</v>
      </c>
      <c r="E22" s="19"/>
      <c r="F22" s="74">
        <f t="shared" si="0"/>
        <v>0</v>
      </c>
    </row>
    <row r="23" spans="1:8" ht="42.75" customHeight="1" x14ac:dyDescent="0.25">
      <c r="A23" s="68">
        <v>6</v>
      </c>
      <c r="B23" s="69" t="s">
        <v>83</v>
      </c>
      <c r="C23" s="70">
        <v>3</v>
      </c>
      <c r="D23" s="71" t="s">
        <v>31</v>
      </c>
      <c r="E23" s="70"/>
      <c r="F23" s="75">
        <f t="shared" si="0"/>
        <v>0</v>
      </c>
    </row>
    <row r="24" spans="1:8" ht="54.75" customHeight="1" x14ac:dyDescent="0.25">
      <c r="A24" s="16">
        <v>7</v>
      </c>
      <c r="B24" s="10" t="s">
        <v>27</v>
      </c>
      <c r="C24" s="18">
        <v>3</v>
      </c>
      <c r="D24" s="12" t="s">
        <v>31</v>
      </c>
      <c r="E24" s="19"/>
      <c r="F24" s="74">
        <f t="shared" si="0"/>
        <v>0</v>
      </c>
    </row>
    <row r="25" spans="1:8" ht="49.5" customHeight="1" x14ac:dyDescent="0.25">
      <c r="A25" s="68">
        <v>8</v>
      </c>
      <c r="B25" s="69" t="s">
        <v>84</v>
      </c>
      <c r="C25" s="70">
        <v>7</v>
      </c>
      <c r="D25" s="71" t="s">
        <v>31</v>
      </c>
      <c r="E25" s="70"/>
      <c r="F25" s="75">
        <f t="shared" si="0"/>
        <v>0</v>
      </c>
    </row>
    <row r="26" spans="1:8" ht="53.25" customHeight="1" x14ac:dyDescent="0.25">
      <c r="A26" s="68">
        <v>9</v>
      </c>
      <c r="B26" s="69" t="s">
        <v>28</v>
      </c>
      <c r="C26" s="70">
        <v>5</v>
      </c>
      <c r="D26" s="71" t="s">
        <v>31</v>
      </c>
      <c r="E26" s="70"/>
      <c r="F26" s="75">
        <f t="shared" si="0"/>
        <v>0</v>
      </c>
    </row>
    <row r="27" spans="1:8" ht="54.75" customHeight="1" x14ac:dyDescent="0.25">
      <c r="A27" s="16">
        <v>10</v>
      </c>
      <c r="B27" s="10" t="s">
        <v>29</v>
      </c>
      <c r="C27" s="18">
        <v>5</v>
      </c>
      <c r="D27" s="12" t="s">
        <v>31</v>
      </c>
      <c r="E27" s="19"/>
      <c r="F27" s="74">
        <f t="shared" si="0"/>
        <v>0</v>
      </c>
    </row>
    <row r="28" spans="1:8" ht="37.5" customHeight="1" x14ac:dyDescent="0.25">
      <c r="A28" s="16">
        <v>11</v>
      </c>
      <c r="B28" s="10" t="s">
        <v>53</v>
      </c>
      <c r="C28" s="18">
        <v>680.24</v>
      </c>
      <c r="D28" s="12" t="s">
        <v>24</v>
      </c>
      <c r="E28" s="19"/>
      <c r="F28" s="74">
        <f t="shared" si="0"/>
        <v>0</v>
      </c>
    </row>
    <row r="29" spans="1:8" ht="33" customHeight="1" x14ac:dyDescent="0.25">
      <c r="A29" s="16">
        <v>12</v>
      </c>
      <c r="B29" s="10" t="s">
        <v>30</v>
      </c>
      <c r="C29" s="18">
        <v>1</v>
      </c>
      <c r="D29" s="12" t="s">
        <v>31</v>
      </c>
      <c r="E29" s="19"/>
      <c r="F29" s="74">
        <f t="shared" si="0"/>
        <v>0</v>
      </c>
    </row>
    <row r="30" spans="1:8" ht="20.25" customHeight="1" x14ac:dyDescent="0.25">
      <c r="A30" s="16"/>
      <c r="B30" s="10" t="s">
        <v>82</v>
      </c>
      <c r="C30" s="18"/>
      <c r="D30" s="12"/>
      <c r="E30" s="19"/>
      <c r="F30" s="74"/>
    </row>
    <row r="31" spans="1:8" s="24" customFormat="1" ht="19.5" customHeight="1" x14ac:dyDescent="0.25">
      <c r="A31" s="21"/>
      <c r="B31" s="25" t="s">
        <v>41</v>
      </c>
      <c r="C31" s="18"/>
      <c r="D31" s="16"/>
      <c r="E31" s="19"/>
      <c r="F31" s="76">
        <f>SUM(F18:F29)</f>
        <v>0</v>
      </c>
      <c r="G31" s="23"/>
      <c r="H31" s="23"/>
    </row>
    <row r="32" spans="1:8" ht="15.75" x14ac:dyDescent="0.25">
      <c r="A32" s="9"/>
      <c r="B32" s="10"/>
      <c r="C32" s="15"/>
      <c r="D32" s="29"/>
      <c r="E32" s="14"/>
      <c r="F32" s="77"/>
    </row>
    <row r="33" spans="1:8" s="17" customFormat="1" ht="79.5" customHeight="1" x14ac:dyDescent="0.25">
      <c r="A33" s="55" t="s">
        <v>9</v>
      </c>
      <c r="B33" s="84" t="s">
        <v>79</v>
      </c>
      <c r="C33" s="85"/>
      <c r="D33" s="12"/>
      <c r="E33" s="14"/>
      <c r="F33" s="77"/>
    </row>
    <row r="34" spans="1:8" s="17" customFormat="1" ht="36.75" customHeight="1" x14ac:dyDescent="0.25">
      <c r="A34" s="16">
        <v>1.1000000000000001</v>
      </c>
      <c r="B34" s="10" t="s">
        <v>38</v>
      </c>
      <c r="C34" s="18">
        <v>13</v>
      </c>
      <c r="D34" s="12" t="s">
        <v>31</v>
      </c>
      <c r="E34" s="19"/>
      <c r="F34" s="74">
        <f>+E34*C34</f>
        <v>0</v>
      </c>
    </row>
    <row r="35" spans="1:8" s="17" customFormat="1" ht="31.5" customHeight="1" x14ac:dyDescent="0.25">
      <c r="A35" s="16">
        <v>1.2</v>
      </c>
      <c r="B35" s="10" t="s">
        <v>39</v>
      </c>
      <c r="C35" s="18">
        <v>15</v>
      </c>
      <c r="D35" s="12" t="s">
        <v>31</v>
      </c>
      <c r="E35" s="19"/>
      <c r="F35" s="74">
        <f t="shared" ref="F35:F46" si="1">+E35*C35</f>
        <v>0</v>
      </c>
    </row>
    <row r="36" spans="1:8" s="17" customFormat="1" ht="15.75" x14ac:dyDescent="0.25">
      <c r="A36" s="16">
        <v>1.3</v>
      </c>
      <c r="B36" s="10" t="s">
        <v>33</v>
      </c>
      <c r="C36" s="18">
        <v>18</v>
      </c>
      <c r="D36" s="12" t="s">
        <v>31</v>
      </c>
      <c r="E36" s="19"/>
      <c r="F36" s="74">
        <f t="shared" si="1"/>
        <v>0</v>
      </c>
    </row>
    <row r="37" spans="1:8" s="17" customFormat="1" ht="15.75" x14ac:dyDescent="0.25">
      <c r="A37" s="16">
        <v>1.4</v>
      </c>
      <c r="B37" s="10" t="s">
        <v>34</v>
      </c>
      <c r="C37" s="18">
        <v>4</v>
      </c>
      <c r="D37" s="12" t="s">
        <v>31</v>
      </c>
      <c r="E37" s="19"/>
      <c r="F37" s="74">
        <f t="shared" si="1"/>
        <v>0</v>
      </c>
    </row>
    <row r="38" spans="1:8" s="17" customFormat="1" ht="15.75" x14ac:dyDescent="0.25">
      <c r="A38" s="16">
        <v>1.5</v>
      </c>
      <c r="B38" s="10" t="s">
        <v>54</v>
      </c>
      <c r="C38" s="18">
        <v>1</v>
      </c>
      <c r="D38" s="12" t="s">
        <v>35</v>
      </c>
      <c r="E38" s="19"/>
      <c r="F38" s="74">
        <f t="shared" si="1"/>
        <v>0</v>
      </c>
    </row>
    <row r="39" spans="1:8" s="17" customFormat="1" ht="15.75" x14ac:dyDescent="0.25">
      <c r="A39" s="16">
        <v>1.6</v>
      </c>
      <c r="B39" s="10" t="s">
        <v>36</v>
      </c>
      <c r="C39" s="18">
        <v>1</v>
      </c>
      <c r="D39" s="12" t="s">
        <v>35</v>
      </c>
      <c r="E39" s="19"/>
      <c r="F39" s="74">
        <f t="shared" si="1"/>
        <v>0</v>
      </c>
    </row>
    <row r="40" spans="1:8" s="17" customFormat="1" ht="15.75" x14ac:dyDescent="0.25">
      <c r="A40" s="16">
        <v>1.7</v>
      </c>
      <c r="B40" s="10" t="s">
        <v>37</v>
      </c>
      <c r="C40" s="18">
        <v>2</v>
      </c>
      <c r="D40" s="12" t="s">
        <v>35</v>
      </c>
      <c r="E40" s="19"/>
      <c r="F40" s="74">
        <f t="shared" si="1"/>
        <v>0</v>
      </c>
    </row>
    <row r="41" spans="1:8" s="24" customFormat="1" ht="33.75" customHeight="1" x14ac:dyDescent="0.25">
      <c r="A41" s="16">
        <v>1.8</v>
      </c>
      <c r="B41" s="22" t="s">
        <v>55</v>
      </c>
      <c r="C41" s="18">
        <v>1</v>
      </c>
      <c r="D41" s="16" t="s">
        <v>40</v>
      </c>
      <c r="E41" s="19"/>
      <c r="F41" s="74">
        <f t="shared" si="1"/>
        <v>0</v>
      </c>
      <c r="G41" s="23"/>
      <c r="H41" s="23"/>
    </row>
    <row r="42" spans="1:8" s="24" customFormat="1" ht="31.5" customHeight="1" x14ac:dyDescent="0.25">
      <c r="A42" s="16">
        <v>1.9</v>
      </c>
      <c r="B42" s="22" t="s">
        <v>56</v>
      </c>
      <c r="C42" s="18">
        <v>1</v>
      </c>
      <c r="D42" s="16" t="s">
        <v>40</v>
      </c>
      <c r="E42" s="19"/>
      <c r="F42" s="74">
        <f t="shared" si="1"/>
        <v>0</v>
      </c>
      <c r="G42" s="23"/>
      <c r="H42" s="23"/>
    </row>
    <row r="43" spans="1:8" s="17" customFormat="1" ht="31.5" x14ac:dyDescent="0.25">
      <c r="A43" s="16">
        <v>2</v>
      </c>
      <c r="B43" s="10" t="s">
        <v>57</v>
      </c>
      <c r="C43" s="18">
        <v>14.5</v>
      </c>
      <c r="D43" s="12" t="s">
        <v>42</v>
      </c>
      <c r="E43" s="19"/>
      <c r="F43" s="74">
        <f t="shared" si="1"/>
        <v>0</v>
      </c>
    </row>
    <row r="44" spans="1:8" s="17" customFormat="1" ht="52.5" customHeight="1" x14ac:dyDescent="0.25">
      <c r="A44" s="16">
        <v>3</v>
      </c>
      <c r="B44" s="10" t="s">
        <v>58</v>
      </c>
      <c r="C44" s="18">
        <f>14.5*7</f>
        <v>101.5</v>
      </c>
      <c r="D44" s="12" t="s">
        <v>24</v>
      </c>
      <c r="E44" s="19"/>
      <c r="F44" s="74">
        <f t="shared" si="1"/>
        <v>0</v>
      </c>
    </row>
    <row r="45" spans="1:8" s="17" customFormat="1" ht="15.75" x14ac:dyDescent="0.25">
      <c r="A45" s="16">
        <v>4</v>
      </c>
      <c r="B45" s="10" t="s">
        <v>59</v>
      </c>
      <c r="C45" s="18">
        <v>14.15</v>
      </c>
      <c r="D45" s="12" t="s">
        <v>42</v>
      </c>
      <c r="E45" s="19"/>
      <c r="F45" s="74">
        <f t="shared" si="1"/>
        <v>0</v>
      </c>
    </row>
    <row r="46" spans="1:8" s="17" customFormat="1" ht="15.75" x14ac:dyDescent="0.25">
      <c r="A46" s="16">
        <v>5</v>
      </c>
      <c r="B46" s="10" t="s">
        <v>60</v>
      </c>
      <c r="C46" s="18">
        <f>14.15*0.2*0.2*0.5*1.4</f>
        <v>0.3962</v>
      </c>
      <c r="D46" s="12" t="s">
        <v>23</v>
      </c>
      <c r="E46" s="19"/>
      <c r="F46" s="74">
        <f t="shared" si="1"/>
        <v>0</v>
      </c>
    </row>
    <row r="47" spans="1:8" s="17" customFormat="1" ht="15.75" x14ac:dyDescent="0.25">
      <c r="A47" s="16"/>
      <c r="B47" s="10"/>
      <c r="C47" s="18"/>
      <c r="D47" s="12"/>
      <c r="E47" s="19"/>
      <c r="F47" s="74"/>
    </row>
    <row r="48" spans="1:8" s="24" customFormat="1" ht="19.5" customHeight="1" x14ac:dyDescent="0.25">
      <c r="A48" s="21"/>
      <c r="B48" s="25" t="s">
        <v>41</v>
      </c>
      <c r="C48" s="26"/>
      <c r="D48" s="27"/>
      <c r="E48" s="28"/>
      <c r="F48" s="76">
        <f>SUM(F34:F47)</f>
        <v>0</v>
      </c>
      <c r="G48" s="23"/>
      <c r="H48" s="23"/>
    </row>
    <row r="49" spans="1:8" s="17" customFormat="1" ht="15.75" x14ac:dyDescent="0.25">
      <c r="A49" s="9"/>
      <c r="B49" s="10"/>
      <c r="C49" s="18"/>
      <c r="D49" s="12"/>
      <c r="E49" s="19"/>
      <c r="F49" s="74"/>
    </row>
    <row r="50" spans="1:8" ht="37.5" x14ac:dyDescent="0.25">
      <c r="A50" s="55" t="s">
        <v>10</v>
      </c>
      <c r="B50" s="56" t="s">
        <v>25</v>
      </c>
      <c r="C50" s="11"/>
      <c r="D50" s="12"/>
      <c r="E50" s="14"/>
      <c r="F50" s="77"/>
    </row>
    <row r="51" spans="1:8" ht="31.5" x14ac:dyDescent="0.25">
      <c r="A51" s="68">
        <v>1</v>
      </c>
      <c r="B51" s="72" t="s">
        <v>92</v>
      </c>
      <c r="C51" s="73">
        <v>12</v>
      </c>
      <c r="D51" s="71" t="s">
        <v>31</v>
      </c>
      <c r="E51" s="70"/>
      <c r="F51" s="75">
        <f>+E51*C51</f>
        <v>0</v>
      </c>
    </row>
    <row r="52" spans="1:8" ht="15.75" x14ac:dyDescent="0.25">
      <c r="A52" s="16">
        <v>2</v>
      </c>
      <c r="B52" s="10" t="s">
        <v>80</v>
      </c>
      <c r="C52" s="11">
        <v>24.66</v>
      </c>
      <c r="D52" s="12" t="s">
        <v>24</v>
      </c>
      <c r="E52" s="19"/>
      <c r="F52" s="74">
        <f t="shared" ref="F52:F65" si="2">+E52*C52</f>
        <v>0</v>
      </c>
    </row>
    <row r="53" spans="1:8" ht="31.5" x14ac:dyDescent="0.25">
      <c r="A53" s="68">
        <v>3</v>
      </c>
      <c r="B53" s="69" t="s">
        <v>85</v>
      </c>
      <c r="C53" s="73">
        <v>24.66</v>
      </c>
      <c r="D53" s="71" t="s">
        <v>24</v>
      </c>
      <c r="E53" s="70"/>
      <c r="F53" s="75">
        <f t="shared" si="2"/>
        <v>0</v>
      </c>
    </row>
    <row r="54" spans="1:8" ht="31.5" x14ac:dyDescent="0.25">
      <c r="A54" s="16">
        <v>4</v>
      </c>
      <c r="B54" s="10" t="s">
        <v>86</v>
      </c>
      <c r="C54" s="11">
        <v>4</v>
      </c>
      <c r="D54" s="12" t="s">
        <v>31</v>
      </c>
      <c r="E54" s="19"/>
      <c r="F54" s="74">
        <f t="shared" si="2"/>
        <v>0</v>
      </c>
    </row>
    <row r="55" spans="1:8" ht="31.5" x14ac:dyDescent="0.25">
      <c r="A55" s="16">
        <v>5</v>
      </c>
      <c r="B55" s="10" t="s">
        <v>87</v>
      </c>
      <c r="C55" s="11">
        <v>6</v>
      </c>
      <c r="D55" s="12" t="s">
        <v>31</v>
      </c>
      <c r="E55" s="19"/>
      <c r="F55" s="74">
        <f t="shared" si="2"/>
        <v>0</v>
      </c>
    </row>
    <row r="56" spans="1:8" ht="26.25" customHeight="1" x14ac:dyDescent="0.25">
      <c r="A56" s="16">
        <v>6</v>
      </c>
      <c r="B56" s="10" t="s">
        <v>88</v>
      </c>
      <c r="C56" s="11">
        <v>4</v>
      </c>
      <c r="D56" s="12" t="s">
        <v>31</v>
      </c>
      <c r="E56" s="19"/>
      <c r="F56" s="74">
        <f t="shared" si="2"/>
        <v>0</v>
      </c>
    </row>
    <row r="57" spans="1:8" ht="32.25" customHeight="1" x14ac:dyDescent="0.25">
      <c r="A57" s="16">
        <v>7</v>
      </c>
      <c r="B57" s="10" t="s">
        <v>89</v>
      </c>
      <c r="C57" s="11">
        <v>4</v>
      </c>
      <c r="D57" s="12" t="s">
        <v>31</v>
      </c>
      <c r="E57" s="19"/>
      <c r="F57" s="74">
        <f t="shared" si="2"/>
        <v>0</v>
      </c>
    </row>
    <row r="58" spans="1:8" ht="51" customHeight="1" x14ac:dyDescent="0.25">
      <c r="A58" s="16">
        <v>8</v>
      </c>
      <c r="B58" s="10" t="s">
        <v>90</v>
      </c>
      <c r="C58" s="11">
        <v>6</v>
      </c>
      <c r="D58" s="12" t="s">
        <v>31</v>
      </c>
      <c r="E58" s="19"/>
      <c r="F58" s="74">
        <f t="shared" si="2"/>
        <v>0</v>
      </c>
    </row>
    <row r="59" spans="1:8" ht="66.75" customHeight="1" x14ac:dyDescent="0.25">
      <c r="A59" s="16">
        <v>9</v>
      </c>
      <c r="B59" s="10" t="s">
        <v>91</v>
      </c>
      <c r="C59" s="11">
        <v>2</v>
      </c>
      <c r="D59" s="12" t="s">
        <v>31</v>
      </c>
      <c r="E59" s="19"/>
      <c r="F59" s="74">
        <f t="shared" si="2"/>
        <v>0</v>
      </c>
    </row>
    <row r="60" spans="1:8" ht="70.5" customHeight="1" x14ac:dyDescent="0.25">
      <c r="A60" s="16">
        <v>10</v>
      </c>
      <c r="B60" s="10" t="s">
        <v>102</v>
      </c>
      <c r="C60" s="11">
        <v>4</v>
      </c>
      <c r="D60" s="12" t="s">
        <v>31</v>
      </c>
      <c r="E60" s="19"/>
      <c r="F60" s="74">
        <f t="shared" si="2"/>
        <v>0</v>
      </c>
    </row>
    <row r="61" spans="1:8" ht="39.75" customHeight="1" x14ac:dyDescent="0.25">
      <c r="A61" s="16">
        <v>11</v>
      </c>
      <c r="B61" s="69" t="s">
        <v>106</v>
      </c>
      <c r="C61" s="11">
        <v>4</v>
      </c>
      <c r="D61" s="12" t="s">
        <v>31</v>
      </c>
      <c r="E61" s="19"/>
      <c r="F61" s="74">
        <f t="shared" si="2"/>
        <v>0</v>
      </c>
    </row>
    <row r="62" spans="1:8" ht="42.75" customHeight="1" x14ac:dyDescent="0.25">
      <c r="A62" s="16">
        <v>12</v>
      </c>
      <c r="B62" s="69" t="s">
        <v>107</v>
      </c>
      <c r="C62" s="11">
        <v>4</v>
      </c>
      <c r="D62" s="12" t="s">
        <v>31</v>
      </c>
      <c r="E62" s="19"/>
      <c r="F62" s="74">
        <f t="shared" si="2"/>
        <v>0</v>
      </c>
    </row>
    <row r="63" spans="1:8" s="24" customFormat="1" ht="48" customHeight="1" x14ac:dyDescent="0.25">
      <c r="A63" s="16">
        <v>13</v>
      </c>
      <c r="B63" s="69" t="s">
        <v>103</v>
      </c>
      <c r="C63" s="11">
        <v>36.15</v>
      </c>
      <c r="D63" s="12" t="s">
        <v>104</v>
      </c>
      <c r="E63" s="19"/>
      <c r="F63" s="74">
        <f t="shared" si="2"/>
        <v>0</v>
      </c>
      <c r="G63" s="23"/>
      <c r="H63" s="23"/>
    </row>
    <row r="64" spans="1:8" ht="31.5" x14ac:dyDescent="0.25">
      <c r="A64" s="16">
        <v>14</v>
      </c>
      <c r="B64" s="69" t="s">
        <v>108</v>
      </c>
      <c r="C64" s="11">
        <v>18.37</v>
      </c>
      <c r="D64" s="12" t="s">
        <v>105</v>
      </c>
      <c r="E64" s="19"/>
      <c r="F64" s="74">
        <f t="shared" si="2"/>
        <v>0</v>
      </c>
    </row>
    <row r="65" spans="1:6" ht="15.75" x14ac:dyDescent="0.25">
      <c r="A65" s="16">
        <v>15</v>
      </c>
      <c r="B65" s="10" t="s">
        <v>61</v>
      </c>
      <c r="C65" s="11">
        <v>3.45</v>
      </c>
      <c r="D65" s="12" t="s">
        <v>23</v>
      </c>
      <c r="E65" s="19"/>
      <c r="F65" s="74">
        <f t="shared" si="2"/>
        <v>0</v>
      </c>
    </row>
    <row r="66" spans="1:6" ht="15.75" x14ac:dyDescent="0.25">
      <c r="A66" s="16"/>
      <c r="B66" s="10"/>
      <c r="C66" s="11"/>
      <c r="D66" s="12"/>
      <c r="E66" s="19"/>
      <c r="F66" s="74"/>
    </row>
    <row r="67" spans="1:6" ht="18.75" x14ac:dyDescent="0.25">
      <c r="A67" s="21"/>
      <c r="B67" s="25" t="s">
        <v>41</v>
      </c>
      <c r="C67" s="26"/>
      <c r="D67" s="27"/>
      <c r="E67" s="28"/>
      <c r="F67" s="76">
        <f>SUM(F51:F65)</f>
        <v>0</v>
      </c>
    </row>
    <row r="68" spans="1:6" ht="15.75" x14ac:dyDescent="0.25">
      <c r="A68" s="9"/>
      <c r="B68" s="10"/>
      <c r="C68" s="11"/>
      <c r="D68" s="12"/>
      <c r="E68" s="14"/>
      <c r="F68" s="77"/>
    </row>
    <row r="69" spans="1:6" ht="18.75" x14ac:dyDescent="0.25">
      <c r="A69" s="55" t="s">
        <v>11</v>
      </c>
      <c r="B69" s="56" t="s">
        <v>43</v>
      </c>
      <c r="C69" s="11"/>
      <c r="D69" s="12"/>
      <c r="E69" s="19"/>
      <c r="F69" s="77"/>
    </row>
    <row r="70" spans="1:6" ht="31.5" x14ac:dyDescent="0.25">
      <c r="A70" s="16">
        <v>1</v>
      </c>
      <c r="B70" s="10" t="s">
        <v>93</v>
      </c>
      <c r="C70" s="11">
        <v>1220.42</v>
      </c>
      <c r="D70" s="12" t="s">
        <v>24</v>
      </c>
      <c r="E70" s="19"/>
      <c r="F70" s="74">
        <f t="shared" ref="F70:F73" si="3">+E70*C70</f>
        <v>0</v>
      </c>
    </row>
    <row r="71" spans="1:6" ht="31.5" x14ac:dyDescent="0.25">
      <c r="A71" s="16">
        <v>2</v>
      </c>
      <c r="B71" s="10" t="s">
        <v>94</v>
      </c>
      <c r="C71" s="11">
        <v>2547.35</v>
      </c>
      <c r="D71" s="12" t="s">
        <v>24</v>
      </c>
      <c r="E71" s="19"/>
      <c r="F71" s="74">
        <f t="shared" si="3"/>
        <v>0</v>
      </c>
    </row>
    <row r="72" spans="1:6" ht="15.75" x14ac:dyDescent="0.25">
      <c r="A72" s="16">
        <v>3</v>
      </c>
      <c r="B72" s="10" t="s">
        <v>95</v>
      </c>
      <c r="C72" s="11">
        <v>980.66</v>
      </c>
      <c r="D72" s="12" t="s">
        <v>24</v>
      </c>
      <c r="E72" s="19"/>
      <c r="F72" s="74">
        <f t="shared" si="3"/>
        <v>0</v>
      </c>
    </row>
    <row r="73" spans="1:6" s="17" customFormat="1" ht="31.5" x14ac:dyDescent="0.25">
      <c r="A73" s="16">
        <v>4</v>
      </c>
      <c r="B73" s="10" t="s">
        <v>62</v>
      </c>
      <c r="C73" s="11">
        <v>120.69</v>
      </c>
      <c r="D73" s="12" t="s">
        <v>24</v>
      </c>
      <c r="E73" s="19"/>
      <c r="F73" s="74">
        <f t="shared" si="3"/>
        <v>0</v>
      </c>
    </row>
    <row r="74" spans="1:6" s="17" customFormat="1" ht="31.5" x14ac:dyDescent="0.25">
      <c r="A74" s="16">
        <v>5</v>
      </c>
      <c r="B74" s="10" t="s">
        <v>63</v>
      </c>
      <c r="C74" s="11">
        <v>382.55</v>
      </c>
      <c r="D74" s="12" t="s">
        <v>24</v>
      </c>
      <c r="E74" s="19"/>
      <c r="F74" s="74">
        <f>+E74*C74</f>
        <v>0</v>
      </c>
    </row>
    <row r="75" spans="1:6" s="17" customFormat="1" ht="15.75" x14ac:dyDescent="0.25">
      <c r="A75" s="68">
        <v>6</v>
      </c>
      <c r="B75" s="69" t="s">
        <v>96</v>
      </c>
      <c r="C75" s="73">
        <v>382.55</v>
      </c>
      <c r="D75" s="71" t="s">
        <v>24</v>
      </c>
      <c r="E75" s="70"/>
      <c r="F75" s="75">
        <f>+E75*C75</f>
        <v>0</v>
      </c>
    </row>
    <row r="76" spans="1:6" s="17" customFormat="1" ht="15.75" x14ac:dyDescent="0.25">
      <c r="A76" s="16">
        <v>7</v>
      </c>
      <c r="B76" s="10" t="s">
        <v>64</v>
      </c>
      <c r="C76" s="11">
        <f>+C75*0.025*1.4</f>
        <v>13.389250000000001</v>
      </c>
      <c r="D76" s="12" t="s">
        <v>23</v>
      </c>
      <c r="E76" s="19"/>
      <c r="F76" s="74">
        <f t="shared" ref="F76:F95" si="4">+E76*C76</f>
        <v>0</v>
      </c>
    </row>
    <row r="77" spans="1:6" s="17" customFormat="1" ht="15.75" x14ac:dyDescent="0.25">
      <c r="A77" s="16">
        <v>8</v>
      </c>
      <c r="B77" s="10" t="s">
        <v>65</v>
      </c>
      <c r="C77" s="18">
        <v>200</v>
      </c>
      <c r="D77" s="12" t="s">
        <v>42</v>
      </c>
      <c r="E77" s="19"/>
      <c r="F77" s="74">
        <f t="shared" si="4"/>
        <v>0</v>
      </c>
    </row>
    <row r="78" spans="1:6" s="17" customFormat="1" ht="15.75" x14ac:dyDescent="0.25">
      <c r="A78" s="16">
        <v>9</v>
      </c>
      <c r="B78" s="10" t="s">
        <v>66</v>
      </c>
      <c r="C78" s="18">
        <v>50</v>
      </c>
      <c r="D78" s="12" t="s">
        <v>31</v>
      </c>
      <c r="E78" s="19"/>
      <c r="F78" s="74">
        <f t="shared" si="4"/>
        <v>0</v>
      </c>
    </row>
    <row r="79" spans="1:6" s="17" customFormat="1" ht="31.5" x14ac:dyDescent="0.25">
      <c r="A79" s="16">
        <v>10</v>
      </c>
      <c r="B79" s="10" t="s">
        <v>67</v>
      </c>
      <c r="C79" s="18">
        <v>23</v>
      </c>
      <c r="D79" s="12" t="s">
        <v>31</v>
      </c>
      <c r="E79" s="19"/>
      <c r="F79" s="74">
        <f t="shared" si="4"/>
        <v>0</v>
      </c>
    </row>
    <row r="80" spans="1:6" s="17" customFormat="1" ht="31.5" x14ac:dyDescent="0.25">
      <c r="A80" s="16">
        <v>11</v>
      </c>
      <c r="B80" s="10" t="s">
        <v>68</v>
      </c>
      <c r="C80" s="18">
        <v>15</v>
      </c>
      <c r="D80" s="12" t="s">
        <v>31</v>
      </c>
      <c r="E80" s="19"/>
      <c r="F80" s="74">
        <f t="shared" si="4"/>
        <v>0</v>
      </c>
    </row>
    <row r="81" spans="1:6" s="17" customFormat="1" ht="31.5" x14ac:dyDescent="0.25">
      <c r="A81" s="16">
        <v>12</v>
      </c>
      <c r="B81" s="10" t="s">
        <v>69</v>
      </c>
      <c r="C81" s="18">
        <v>50</v>
      </c>
      <c r="D81" s="12" t="s">
        <v>31</v>
      </c>
      <c r="E81" s="19"/>
      <c r="F81" s="74">
        <f t="shared" si="4"/>
        <v>0</v>
      </c>
    </row>
    <row r="82" spans="1:6" s="17" customFormat="1" ht="34.5" customHeight="1" x14ac:dyDescent="0.25">
      <c r="A82" s="16">
        <v>13</v>
      </c>
      <c r="B82" s="10" t="s">
        <v>70</v>
      </c>
      <c r="C82" s="18">
        <v>23</v>
      </c>
      <c r="D82" s="12" t="s">
        <v>31</v>
      </c>
      <c r="E82" s="19"/>
      <c r="F82" s="74">
        <f t="shared" si="4"/>
        <v>0</v>
      </c>
    </row>
    <row r="83" spans="1:6" s="17" customFormat="1" ht="15.75" x14ac:dyDescent="0.25">
      <c r="A83" s="16">
        <v>14</v>
      </c>
      <c r="B83" s="10" t="s">
        <v>71</v>
      </c>
      <c r="C83" s="18">
        <v>15</v>
      </c>
      <c r="D83" s="12" t="s">
        <v>31</v>
      </c>
      <c r="E83" s="19"/>
      <c r="F83" s="74">
        <f t="shared" si="4"/>
        <v>0</v>
      </c>
    </row>
    <row r="84" spans="1:6" s="17" customFormat="1" ht="15.75" x14ac:dyDescent="0.25">
      <c r="A84" s="16">
        <v>15</v>
      </c>
      <c r="B84" s="10" t="s">
        <v>72</v>
      </c>
      <c r="C84" s="18">
        <v>200</v>
      </c>
      <c r="D84" s="12" t="s">
        <v>42</v>
      </c>
      <c r="E84" s="19"/>
      <c r="F84" s="74">
        <f t="shared" si="4"/>
        <v>0</v>
      </c>
    </row>
    <row r="85" spans="1:6" s="17" customFormat="1" ht="47.25" customHeight="1" x14ac:dyDescent="0.25">
      <c r="A85" s="16">
        <v>16</v>
      </c>
      <c r="B85" s="10" t="s">
        <v>73</v>
      </c>
      <c r="C85" s="18">
        <v>200</v>
      </c>
      <c r="D85" s="12" t="s">
        <v>42</v>
      </c>
      <c r="E85" s="19"/>
      <c r="F85" s="74">
        <f t="shared" si="4"/>
        <v>0</v>
      </c>
    </row>
    <row r="86" spans="1:6" s="17" customFormat="1" ht="66.75" customHeight="1" x14ac:dyDescent="0.25">
      <c r="A86" s="16">
        <v>17</v>
      </c>
      <c r="B86" s="10" t="s">
        <v>74</v>
      </c>
      <c r="C86" s="18">
        <v>100</v>
      </c>
      <c r="D86" s="12" t="s">
        <v>24</v>
      </c>
      <c r="E86" s="19"/>
      <c r="F86" s="74">
        <f t="shared" si="4"/>
        <v>0</v>
      </c>
    </row>
    <row r="87" spans="1:6" s="17" customFormat="1" ht="15.75" x14ac:dyDescent="0.25">
      <c r="A87" s="16">
        <v>18</v>
      </c>
      <c r="B87" s="10" t="s">
        <v>97</v>
      </c>
      <c r="C87" s="18">
        <v>100</v>
      </c>
      <c r="D87" s="12" t="s">
        <v>24</v>
      </c>
      <c r="E87" s="19"/>
      <c r="F87" s="74">
        <f t="shared" si="4"/>
        <v>0</v>
      </c>
    </row>
    <row r="88" spans="1:6" s="17" customFormat="1" ht="15.75" x14ac:dyDescent="0.25">
      <c r="A88" s="16">
        <v>19</v>
      </c>
      <c r="B88" s="10" t="s">
        <v>75</v>
      </c>
      <c r="C88" s="18">
        <v>100</v>
      </c>
      <c r="D88" s="12" t="s">
        <v>24</v>
      </c>
      <c r="E88" s="19"/>
      <c r="F88" s="74">
        <f t="shared" si="4"/>
        <v>0</v>
      </c>
    </row>
    <row r="89" spans="1:6" s="17" customFormat="1" ht="47.25" x14ac:dyDescent="0.25">
      <c r="A89" s="16">
        <v>20</v>
      </c>
      <c r="B89" s="10" t="s">
        <v>76</v>
      </c>
      <c r="C89" s="18">
        <f>+C85*0.1*0.05*1.4+100*0.02*1.4</f>
        <v>4.1999999999999993</v>
      </c>
      <c r="D89" s="12" t="s">
        <v>23</v>
      </c>
      <c r="E89" s="19"/>
      <c r="F89" s="74">
        <f t="shared" si="4"/>
        <v>0</v>
      </c>
    </row>
    <row r="90" spans="1:6" s="17" customFormat="1" ht="63" x14ac:dyDescent="0.25">
      <c r="A90" s="16">
        <v>21</v>
      </c>
      <c r="B90" s="10" t="s">
        <v>81</v>
      </c>
      <c r="C90" s="18">
        <v>1</v>
      </c>
      <c r="D90" s="12" t="s">
        <v>40</v>
      </c>
      <c r="E90" s="19"/>
      <c r="F90" s="74">
        <f t="shared" si="4"/>
        <v>0</v>
      </c>
    </row>
    <row r="91" spans="1:6" s="17" customFormat="1" ht="31.5" x14ac:dyDescent="0.25">
      <c r="A91" s="16">
        <v>22</v>
      </c>
      <c r="B91" s="10" t="s">
        <v>98</v>
      </c>
      <c r="C91" s="18">
        <v>1</v>
      </c>
      <c r="D91" s="12" t="s">
        <v>40</v>
      </c>
      <c r="E91" s="19"/>
      <c r="F91" s="74">
        <f t="shared" si="4"/>
        <v>0</v>
      </c>
    </row>
    <row r="92" spans="1:6" s="17" customFormat="1" ht="31.5" x14ac:dyDescent="0.25">
      <c r="A92" s="68">
        <v>23</v>
      </c>
      <c r="B92" s="69" t="s">
        <v>100</v>
      </c>
      <c r="C92" s="70">
        <v>1</v>
      </c>
      <c r="D92" s="71" t="s">
        <v>40</v>
      </c>
      <c r="E92" s="70"/>
      <c r="F92" s="75">
        <f t="shared" si="4"/>
        <v>0</v>
      </c>
    </row>
    <row r="93" spans="1:6" ht="31.5" x14ac:dyDescent="0.25">
      <c r="A93" s="68">
        <v>24</v>
      </c>
      <c r="B93" s="69" t="s">
        <v>99</v>
      </c>
      <c r="C93" s="70">
        <v>1</v>
      </c>
      <c r="D93" s="71" t="s">
        <v>31</v>
      </c>
      <c r="E93" s="70"/>
      <c r="F93" s="75">
        <f t="shared" si="4"/>
        <v>0</v>
      </c>
    </row>
    <row r="94" spans="1:6" ht="31.5" x14ac:dyDescent="0.25">
      <c r="A94" s="68">
        <v>25</v>
      </c>
      <c r="B94" s="69" t="s">
        <v>101</v>
      </c>
      <c r="C94" s="70">
        <v>1</v>
      </c>
      <c r="D94" s="71" t="s">
        <v>31</v>
      </c>
      <c r="E94" s="70"/>
      <c r="F94" s="75">
        <f t="shared" si="4"/>
        <v>0</v>
      </c>
    </row>
    <row r="95" spans="1:6" ht="15.75" x14ac:dyDescent="0.25">
      <c r="A95" s="16">
        <v>26</v>
      </c>
      <c r="B95" s="10" t="s">
        <v>51</v>
      </c>
      <c r="C95" s="18">
        <v>1</v>
      </c>
      <c r="D95" s="12" t="s">
        <v>40</v>
      </c>
      <c r="E95" s="19"/>
      <c r="F95" s="74">
        <f t="shared" si="4"/>
        <v>0</v>
      </c>
    </row>
    <row r="96" spans="1:6" ht="15.75" x14ac:dyDescent="0.25">
      <c r="A96" s="16"/>
      <c r="B96" s="10"/>
      <c r="C96" s="18"/>
      <c r="D96" s="12"/>
      <c r="E96" s="19"/>
      <c r="F96" s="74"/>
    </row>
    <row r="97" spans="1:6" ht="18.75" x14ac:dyDescent="0.25">
      <c r="A97" s="9"/>
      <c r="B97" s="25" t="s">
        <v>41</v>
      </c>
      <c r="C97" s="30"/>
      <c r="D97" s="31"/>
      <c r="E97" s="32"/>
      <c r="F97" s="76">
        <f>SUM(F70:F95)</f>
        <v>0</v>
      </c>
    </row>
    <row r="98" spans="1:6" ht="15.75" x14ac:dyDescent="0.25">
      <c r="A98" s="33"/>
      <c r="B98" s="34"/>
      <c r="C98" s="35"/>
      <c r="D98" s="12"/>
      <c r="E98" s="36"/>
      <c r="F98" s="77"/>
    </row>
    <row r="99" spans="1:6" ht="20.25" x14ac:dyDescent="0.25">
      <c r="A99" s="47"/>
      <c r="B99" s="43" t="s">
        <v>12</v>
      </c>
      <c r="C99" s="48"/>
      <c r="D99" s="49"/>
      <c r="E99" s="50"/>
      <c r="F99" s="50">
        <f>SUM(F18:F98)/2</f>
        <v>0</v>
      </c>
    </row>
    <row r="100" spans="1:6" ht="20.25" x14ac:dyDescent="0.25">
      <c r="A100" s="63"/>
      <c r="B100" s="64"/>
      <c r="C100" s="65"/>
      <c r="D100" s="66"/>
      <c r="E100" s="67"/>
      <c r="F100" s="67"/>
    </row>
    <row r="101" spans="1:6" ht="15.75" x14ac:dyDescent="0.25">
      <c r="A101" s="37"/>
      <c r="B101" s="20" t="s">
        <v>13</v>
      </c>
      <c r="C101" s="38"/>
      <c r="D101" s="39"/>
      <c r="E101" s="40"/>
      <c r="F101" s="78"/>
    </row>
    <row r="102" spans="1:6" ht="15.75" x14ac:dyDescent="0.25">
      <c r="A102" s="37">
        <v>1</v>
      </c>
      <c r="B102" s="98" t="s">
        <v>112</v>
      </c>
      <c r="C102" s="99">
        <v>0</v>
      </c>
      <c r="D102" s="39"/>
      <c r="E102" s="40"/>
      <c r="F102" s="40">
        <f>F99*C102</f>
        <v>0</v>
      </c>
    </row>
    <row r="103" spans="1:6" ht="15.75" x14ac:dyDescent="0.25">
      <c r="A103" s="37">
        <v>2</v>
      </c>
      <c r="B103" s="98" t="s">
        <v>14</v>
      </c>
      <c r="C103" s="99">
        <v>0</v>
      </c>
      <c r="D103" s="39"/>
      <c r="E103" s="40"/>
      <c r="F103" s="40">
        <f>F99*C103</f>
        <v>0</v>
      </c>
    </row>
    <row r="104" spans="1:6" ht="15.75" x14ac:dyDescent="0.25">
      <c r="A104" s="37">
        <v>3</v>
      </c>
      <c r="B104" s="98" t="s">
        <v>15</v>
      </c>
      <c r="C104" s="99">
        <v>0</v>
      </c>
      <c r="D104" s="39"/>
      <c r="E104" s="40"/>
      <c r="F104" s="40">
        <f>F99*C106</f>
        <v>0</v>
      </c>
    </row>
    <row r="105" spans="1:6" ht="15.75" x14ac:dyDescent="0.25">
      <c r="A105" s="37">
        <v>4</v>
      </c>
      <c r="B105" s="98" t="s">
        <v>16</v>
      </c>
      <c r="C105" s="99">
        <v>0</v>
      </c>
      <c r="D105" s="39"/>
      <c r="E105" s="40"/>
      <c r="F105" s="40">
        <f>F99*C105</f>
        <v>0</v>
      </c>
    </row>
    <row r="106" spans="1:6" ht="15.75" x14ac:dyDescent="0.25">
      <c r="A106" s="37">
        <v>5</v>
      </c>
      <c r="B106" s="98" t="s">
        <v>113</v>
      </c>
      <c r="C106" s="100">
        <v>4.4999999999999998E-2</v>
      </c>
      <c r="D106" s="39"/>
      <c r="E106" s="40"/>
      <c r="F106" s="40"/>
    </row>
    <row r="107" spans="1:6" ht="15.75" x14ac:dyDescent="0.25">
      <c r="A107" s="37">
        <v>6</v>
      </c>
      <c r="B107" s="98" t="s">
        <v>114</v>
      </c>
      <c r="C107" s="100">
        <v>0.01</v>
      </c>
      <c r="D107" s="39"/>
      <c r="E107" s="40"/>
      <c r="F107" s="40">
        <f>F99*C107</f>
        <v>0</v>
      </c>
    </row>
    <row r="108" spans="1:6" ht="15.75" x14ac:dyDescent="0.25">
      <c r="A108" s="37">
        <v>7</v>
      </c>
      <c r="B108" s="98" t="s">
        <v>17</v>
      </c>
      <c r="C108" s="100">
        <v>1E-3</v>
      </c>
      <c r="D108" s="39"/>
      <c r="E108" s="40"/>
      <c r="F108" s="40">
        <f>F99*C108</f>
        <v>0</v>
      </c>
    </row>
    <row r="109" spans="1:6" ht="15.75" x14ac:dyDescent="0.25">
      <c r="A109" s="37">
        <v>8</v>
      </c>
      <c r="B109" s="98" t="s">
        <v>115</v>
      </c>
      <c r="C109" s="100">
        <v>0.05</v>
      </c>
      <c r="D109" s="39"/>
      <c r="E109" s="40"/>
      <c r="F109" s="40">
        <f>F99*C109</f>
        <v>0</v>
      </c>
    </row>
    <row r="110" spans="1:6" ht="30" x14ac:dyDescent="0.25">
      <c r="A110" s="37"/>
      <c r="B110" s="98" t="s">
        <v>116</v>
      </c>
      <c r="C110" s="101">
        <v>0.01</v>
      </c>
      <c r="D110" s="37"/>
      <c r="E110" s="40"/>
      <c r="F110" s="78"/>
    </row>
    <row r="111" spans="1:6" ht="20.25" x14ac:dyDescent="0.25">
      <c r="A111" s="42"/>
      <c r="B111" s="43" t="s">
        <v>44</v>
      </c>
      <c r="C111" s="44"/>
      <c r="D111" s="45"/>
      <c r="E111" s="46"/>
      <c r="F111" s="50">
        <f>SUM(F99:F110)</f>
        <v>0</v>
      </c>
    </row>
    <row r="112" spans="1:6" ht="16.5" thickBot="1" x14ac:dyDescent="0.3">
      <c r="A112" s="57"/>
      <c r="B112" s="58"/>
      <c r="C112" s="59"/>
      <c r="D112" s="57"/>
      <c r="E112" s="60"/>
      <c r="F112" s="61"/>
    </row>
    <row r="113" spans="1:6" ht="17.25" thickBot="1" x14ac:dyDescent="0.3">
      <c r="A113" s="57"/>
      <c r="B113" s="102" t="s">
        <v>117</v>
      </c>
      <c r="C113" s="103"/>
      <c r="D113" s="103"/>
      <c r="E113" s="103"/>
      <c r="F113" s="103"/>
    </row>
    <row r="114" spans="1:6" ht="15.75" x14ac:dyDescent="0.25">
      <c r="A114" s="57"/>
      <c r="B114" s="58"/>
      <c r="C114" s="59"/>
      <c r="D114" s="57"/>
      <c r="E114" s="60"/>
      <c r="F114" s="61"/>
    </row>
    <row r="115" spans="1:6" ht="18.75" customHeight="1" x14ac:dyDescent="0.25">
      <c r="A115" s="57"/>
      <c r="B115" s="58"/>
      <c r="C115" s="59"/>
      <c r="D115" s="57"/>
      <c r="E115" s="60"/>
      <c r="F115" s="61"/>
    </row>
  </sheetData>
  <mergeCells count="20">
    <mergeCell ref="A8:B8"/>
    <mergeCell ref="C8:F8"/>
    <mergeCell ref="A2:F2"/>
    <mergeCell ref="A3:F3"/>
    <mergeCell ref="A4:F4"/>
    <mergeCell ref="A7:B7"/>
    <mergeCell ref="C7:F7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C13:F13"/>
    <mergeCell ref="C14:E14"/>
    <mergeCell ref="B33:C33"/>
    <mergeCell ref="B113:F113"/>
  </mergeCells>
  <pageMargins left="0.70866141732283472" right="0.70866141732283472" top="0.6692913385826772" bottom="0.74803149606299213" header="0.31496062992125984" footer="0.59055118110236227"/>
  <pageSetup scale="68" orientation="portrait" r:id="rId1"/>
  <headerFooter>
    <oddFooter>&amp;L&amp;Z&amp;F&amp;RPAG...&amp;P/&amp;N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C6EB276FFA9544B062157CF5E27EB4" ma:contentTypeVersion="10" ma:contentTypeDescription="Create a new document." ma:contentTypeScope="" ma:versionID="24cca83a90a26dfec54b0024d68a1d5d">
  <xsd:schema xmlns:xsd="http://www.w3.org/2001/XMLSchema" xmlns:xs="http://www.w3.org/2001/XMLSchema" xmlns:p="http://schemas.microsoft.com/office/2006/metadata/properties" xmlns:ns2="18b54dc9-395d-44a8-a6e1-f500d27c8a6b" xmlns:ns3="a997fcdc-8756-446c-9beb-730b6e844683" targetNamespace="http://schemas.microsoft.com/office/2006/metadata/properties" ma:root="true" ma:fieldsID="025308baebb6b7a4a2cf65800361d057" ns2:_="" ns3:_="">
    <xsd:import namespace="18b54dc9-395d-44a8-a6e1-f500d27c8a6b"/>
    <xsd:import namespace="a997fcdc-8756-446c-9beb-730b6e844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54dc9-395d-44a8-a6e1-f500d27c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97fcdc-8756-446c-9beb-730b6e844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D82E5A-31FB-48E6-88D3-28AE7A1CFE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b54dc9-395d-44a8-a6e1-f500d27c8a6b"/>
    <ds:schemaRef ds:uri="a997fcdc-8756-446c-9beb-730b6e844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E88CA5-C981-462F-870E-5640FEB5C5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4BBEDF-88D8-4C90-9B6F-990F568B9DB0}">
  <ds:schemaRefs>
    <ds:schemaRef ds:uri="http://purl.org/dc/terms/"/>
    <ds:schemaRef ds:uri="http://schemas.openxmlformats.org/package/2006/metadata/core-properties"/>
    <ds:schemaRef ds:uri="a997fcdc-8756-446c-9beb-730b6e84468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8b54dc9-395d-44a8-a6e1-f500d27c8a6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Plantilla</vt:lpstr>
      <vt:lpstr>Plantilla!Print_Area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VIOLENNY RAYNOA PEÑA RODRIGUEZ</dc:creator>
  <cp:lastModifiedBy>Ana Manuela Soto</cp:lastModifiedBy>
  <cp:lastPrinted>2019-11-14T14:39:39Z</cp:lastPrinted>
  <dcterms:created xsi:type="dcterms:W3CDTF">2019-07-18T15:29:41Z</dcterms:created>
  <dcterms:modified xsi:type="dcterms:W3CDTF">2019-11-15T16:40:15Z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0x0101001CC6EB276FFA9544B062157CF5E27EB4</vt:lpwstr>
  </property>
</Properties>
</file>