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2675" windowHeight="11760" tabRatio="832" activeTab="1"/>
  </bookViews>
  <sheets>
    <sheet name="SUM. STRUCT." sheetId="36" r:id="rId1"/>
    <sheet name="poz.C " sheetId="41" r:id="rId2"/>
    <sheet name="поз.С1" sheetId="42" r:id="rId3"/>
    <sheet name="поз.Б" sheetId="34" r:id="rId4"/>
  </sheets>
  <definedNames>
    <definedName name="fff" localSheetId="1">#REF!</definedName>
    <definedName name="fff" localSheetId="3">#REF!</definedName>
    <definedName name="fff">#REF!</definedName>
    <definedName name="Hide0" localSheetId="1">#REF!</definedName>
    <definedName name="Hide0">#REF!</definedName>
    <definedName name="Hide1" localSheetId="1">#REF!</definedName>
    <definedName name="Hide1">#REF!</definedName>
    <definedName name="Hide2" localSheetId="1">#REF!</definedName>
    <definedName name="Hide2">#REF!</definedName>
    <definedName name="Koef" localSheetId="1">#REF!</definedName>
    <definedName name="Koef">#REF!</definedName>
    <definedName name="KolBrojPodobni" localSheetId="1">#REF!</definedName>
    <definedName name="KolBrojPodobni">#REF!</definedName>
    <definedName name="KolDylvina" localSheetId="1">#REF!</definedName>
    <definedName name="KolDylvina">#REF!</definedName>
    <definedName name="KolMark" localSheetId="1">#REF!</definedName>
    <definedName name="KolMark">#REF!</definedName>
    <definedName name="KolMqsto" localSheetId="1">#REF!</definedName>
    <definedName name="KolMqsto">#REF!</definedName>
    <definedName name="KolShirina" localSheetId="1">#REF!</definedName>
    <definedName name="KolShirina">#REF!</definedName>
    <definedName name="KolSmet" localSheetId="1">#REF!</definedName>
    <definedName name="KolSmet">#REF!</definedName>
    <definedName name="KolSum" localSheetId="1">#REF!</definedName>
    <definedName name="KolSum">#REF!</definedName>
    <definedName name="KolWisochina" localSheetId="1">#REF!</definedName>
    <definedName name="KolWisochina">#REF!</definedName>
    <definedName name="NacProcColFirst" localSheetId="1">#REF!</definedName>
    <definedName name="NacProcColFirst">#REF!</definedName>
    <definedName name="NacProcColSecond" localSheetId="1">#REF!</definedName>
    <definedName name="NacProcColSecond">#REF!</definedName>
    <definedName name="ObektIme" localSheetId="1">#REF!</definedName>
    <definedName name="ObektIme">#REF!</definedName>
    <definedName name="PerfectSoftware" localSheetId="1">#REF!</definedName>
    <definedName name="PerfectSoftware">#REF!</definedName>
    <definedName name="_xlnm.Print_Area" localSheetId="1">'poz.C '!$B$3:$H$171</definedName>
    <definedName name="_xlnm.Print_Area" localSheetId="0">'SUM. STRUCT.'!$A$1:$E$10</definedName>
    <definedName name="_xlnm.Print_Area" localSheetId="3">поз.Б!$A$1:$H$34</definedName>
    <definedName name="_xlnm.Print_Area" localSheetId="2">поз.С1!$B$2:$H$18</definedName>
    <definedName name="_xlnm.Print_Titles" localSheetId="2">поз.С1!$3:$4</definedName>
    <definedName name="Proweril" localSheetId="1">#REF!</definedName>
    <definedName name="Proweril" localSheetId="3">#REF!</definedName>
    <definedName name="Proweril">#REF!</definedName>
    <definedName name="PSDCen" localSheetId="1">#REF!</definedName>
    <definedName name="PSDCen" localSheetId="3">#REF!</definedName>
    <definedName name="PSDCen">#REF!</definedName>
    <definedName name="PSDDoData" localSheetId="1">#REF!</definedName>
    <definedName name="PSDDoData" localSheetId="3">#REF!</definedName>
    <definedName name="PSDDoData">#REF!</definedName>
    <definedName name="PSDDop" localSheetId="1">#REF!</definedName>
    <definedName name="PSDDop">#REF!</definedName>
    <definedName name="PSDEdCen" localSheetId="1">#REF!</definedName>
    <definedName name="PSDEdCen">#REF!</definedName>
    <definedName name="PSDEdDop" localSheetId="1">#REF!</definedName>
    <definedName name="PSDEdDop">#REF!</definedName>
    <definedName name="PSDEdMat" localSheetId="1">#REF!</definedName>
    <definedName name="PSDEdMat">#REF!</definedName>
    <definedName name="PSDEdMex" localSheetId="1">#REF!</definedName>
    <definedName name="PSDEdMex">#REF!</definedName>
    <definedName name="PSDEdRab" localSheetId="1">#REF!</definedName>
    <definedName name="PSDEdRab">#REF!</definedName>
    <definedName name="PSDIme" localSheetId="1">#REF!</definedName>
    <definedName name="PSDIme">#REF!</definedName>
    <definedName name="PSDKolichestwo" localSheetId="1">#REF!</definedName>
    <definedName name="PSDKolichestwo">#REF!</definedName>
    <definedName name="PSDMat" localSheetId="1">#REF!</definedName>
    <definedName name="PSDMat">#REF!</definedName>
    <definedName name="PSDMex" localSheetId="1">#REF!</definedName>
    <definedName name="PSDMex">#REF!</definedName>
    <definedName name="PSDMqrka" localSheetId="1">#REF!</definedName>
    <definedName name="PSDMqrka">#REF!</definedName>
    <definedName name="PSDNacIme" localSheetId="1">#REF!</definedName>
    <definedName name="PSDNacIme">#REF!</definedName>
    <definedName name="PSDNacObCen" localSheetId="1">#REF!</definedName>
    <definedName name="PSDNacObCen">#REF!</definedName>
    <definedName name="PSDNacObDoData" localSheetId="1">#REF!</definedName>
    <definedName name="PSDNacObDoData">#REF!</definedName>
    <definedName name="PSDNacObDop" localSheetId="1">#REF!</definedName>
    <definedName name="PSDNacObDop">#REF!</definedName>
    <definedName name="PSDNacObMat" localSheetId="1">#REF!</definedName>
    <definedName name="PSDNacObMat">#REF!</definedName>
    <definedName name="PSDNacObMex" localSheetId="1">#REF!</definedName>
    <definedName name="PSDNacObMex">#REF!</definedName>
    <definedName name="PSDNacObOtData" localSheetId="1">#REF!</definedName>
    <definedName name="PSDNacObOtData">#REF!</definedName>
    <definedName name="PSDNacObRab" localSheetId="1">#REF!</definedName>
    <definedName name="PSDNacObRab">#REF!</definedName>
    <definedName name="PSDNacProcFirst" localSheetId="1">#REF!</definedName>
    <definedName name="PSDNacProcFirst">#REF!</definedName>
    <definedName name="PSDNacProcSecond" localSheetId="1">#REF!</definedName>
    <definedName name="PSDNacProcSecond">#REF!</definedName>
    <definedName name="PSDObCen" localSheetId="1">#REF!</definedName>
    <definedName name="PSDObCen">#REF!</definedName>
    <definedName name="PSDObDoData" localSheetId="1">#REF!</definedName>
    <definedName name="PSDObDoData">#REF!</definedName>
    <definedName name="PSDObDop" localSheetId="1">#REF!</definedName>
    <definedName name="PSDObDop">#REF!</definedName>
    <definedName name="PSDObMat" localSheetId="1">#REF!</definedName>
    <definedName name="PSDObMat">#REF!</definedName>
    <definedName name="PSDObMex" localSheetId="1">#REF!</definedName>
    <definedName name="PSDObMex">#REF!</definedName>
    <definedName name="PSDObOtData" localSheetId="1">#REF!</definedName>
    <definedName name="PSDObOtData">#REF!</definedName>
    <definedName name="PSDObRab" localSheetId="1">#REF!</definedName>
    <definedName name="PSDObRab">#REF!</definedName>
    <definedName name="PSDOtData" localSheetId="1">#REF!</definedName>
    <definedName name="PSDOtData">#REF!</definedName>
    <definedName name="PSDRab" localSheetId="1">#REF!</definedName>
    <definedName name="PSDRab">#REF!</definedName>
    <definedName name="PSDShifar" localSheetId="1">#REF!</definedName>
    <definedName name="PSDShifar">#REF!</definedName>
    <definedName name="PSDWsCen" localSheetId="1">#REF!</definedName>
    <definedName name="PSDWsCen">#REF!</definedName>
    <definedName name="PSDWsDoData" localSheetId="1">#REF!</definedName>
    <definedName name="PSDWsDoData">#REF!</definedName>
    <definedName name="PSDWsDop" localSheetId="1">#REF!</definedName>
    <definedName name="PSDWsDop">#REF!</definedName>
    <definedName name="PSDWsMat" localSheetId="1">#REF!</definedName>
    <definedName name="PSDWsMat">#REF!</definedName>
    <definedName name="PSDWsMex" localSheetId="1">#REF!</definedName>
    <definedName name="PSDWsMex">#REF!</definedName>
    <definedName name="PSDWsOtData" localSheetId="1">#REF!</definedName>
    <definedName name="PSDWsOtData">#REF!</definedName>
    <definedName name="PSDWsRab" localSheetId="1">#REF!</definedName>
    <definedName name="PSDWsRab">#REF!</definedName>
    <definedName name="SMRMatCen" localSheetId="1">#REF!</definedName>
    <definedName name="SMRMatCen">#REF!</definedName>
    <definedName name="SMRMatEdCen" localSheetId="1">#REF!</definedName>
    <definedName name="SMRMatEdCen">#REF!</definedName>
    <definedName name="SMRMatIme" localSheetId="1">#REF!</definedName>
    <definedName name="SMRMatIme">#REF!</definedName>
    <definedName name="SMRMatKol" localSheetId="1">#REF!</definedName>
    <definedName name="SMRMatKol">#REF!</definedName>
    <definedName name="SMRMatMqrka" localSheetId="1">#REF!</definedName>
    <definedName name="SMRMatMqrka">#REF!</definedName>
    <definedName name="SMRMatObCen" localSheetId="1">#REF!</definedName>
    <definedName name="SMRMatObCen">#REF!</definedName>
    <definedName name="SMRMatOldEdCen" localSheetId="1">#REF!</definedName>
    <definedName name="SMRMatOldEdCen">#REF!</definedName>
    <definedName name="SMRMexCen" localSheetId="1">#REF!</definedName>
    <definedName name="SMRMexCen">#REF!</definedName>
    <definedName name="SMRMexEdCen" localSheetId="1">#REF!</definedName>
    <definedName name="SMRMexEdCen">#REF!</definedName>
    <definedName name="SMRMexIme" localSheetId="1">#REF!</definedName>
    <definedName name="SMRMexIme">#REF!</definedName>
    <definedName name="SMRMexKol" localSheetId="1">#REF!</definedName>
    <definedName name="SMRMexKol">#REF!</definedName>
    <definedName name="SMRMexMqrka" localSheetId="1">#REF!</definedName>
    <definedName name="SMRMexMqrka">#REF!</definedName>
    <definedName name="SMRMexObCen" localSheetId="1">#REF!</definedName>
    <definedName name="SMRMexObCen">#REF!</definedName>
    <definedName name="SMRMexObKol" localSheetId="1">#REF!</definedName>
    <definedName name="SMRMexObKol">#REF!</definedName>
    <definedName name="SMRMexOldEdCen" localSheetId="1">#REF!</definedName>
    <definedName name="SMRMexOldEdCen">#REF!</definedName>
    <definedName name="SMRRabCen" localSheetId="1">#REF!</definedName>
    <definedName name="SMRRabCen">#REF!</definedName>
    <definedName name="SMRRabEdCen" localSheetId="1">#REF!</definedName>
    <definedName name="SMRRabEdCen">#REF!</definedName>
    <definedName name="SMRRabIme" localSheetId="1">#REF!</definedName>
    <definedName name="SMRRabIme">#REF!</definedName>
    <definedName name="SMRRabKol" localSheetId="1">#REF!</definedName>
    <definedName name="SMRRabKol">#REF!</definedName>
    <definedName name="SMRRabMexObCen" localSheetId="1">#REF!</definedName>
    <definedName name="SMRRabMexObCen">#REF!</definedName>
    <definedName name="SMRRabMqrka" localSheetId="1">#REF!</definedName>
    <definedName name="SMRRabMqrka">#REF!</definedName>
    <definedName name="SMRRabObCen" localSheetId="1">#REF!</definedName>
    <definedName name="SMRRabObCen">#REF!</definedName>
    <definedName name="SMRRabObKol" localSheetId="1">#REF!</definedName>
    <definedName name="SMRRabObKol">#REF!</definedName>
    <definedName name="SMRRabOldEdCen" localSheetId="1">#REF!</definedName>
    <definedName name="SMRRabOldEdCen">#REF!</definedName>
    <definedName name="Systawil" localSheetId="1">#REF!</definedName>
    <definedName name="Systawil">#REF!</definedName>
    <definedName name="TemplateType" localSheetId="1">#REF!</definedName>
    <definedName name="TemplateType">#REF!</definedName>
    <definedName name="ZaObobshtawane" localSheetId="1">#REF!</definedName>
    <definedName name="ZaObobshtawane">#REF!</definedName>
    <definedName name="ZaObobshtawane1" localSheetId="1">#REF!</definedName>
    <definedName name="ZaObobshtawane1">#REF!</definedName>
    <definedName name="ZaObobshtawane2" localSheetId="1">#REF!</definedName>
    <definedName name="ZaObobshtawane2">#REF!</definedName>
    <definedName name="ZaObobshtawaneCopy0" localSheetId="1">#REF!</definedName>
    <definedName name="ZaObobshtawaneCopy0">#REF!</definedName>
    <definedName name="ZaObobshtawaneCopy1" localSheetId="1">#REF!</definedName>
    <definedName name="ZaObobshtawaneCopy1">#REF!</definedName>
    <definedName name="ZaObobshtawaneCopy2" localSheetId="1">#REF!</definedName>
    <definedName name="ZaObobshtawaneCopy2">#REF!</definedName>
    <definedName name="а" localSheetId="1">#REF!</definedName>
    <definedName name="а">#REF!</definedName>
    <definedName name="бети" localSheetId="1">#REF!</definedName>
    <definedName name="бети">#REF!</definedName>
    <definedName name="ффф" localSheetId="1">#REF!</definedName>
    <definedName name="ффф">#REF!</definedName>
    <definedName name="фффф" localSheetId="1">#REF!</definedName>
    <definedName name="фффф">#REF!</definedName>
  </definedNames>
  <calcPr calcId="125725"/>
</workbook>
</file>

<file path=xl/calcChain.xml><?xml version="1.0" encoding="utf-8"?>
<calcChain xmlns="http://schemas.openxmlformats.org/spreadsheetml/2006/main">
  <c r="D8" i="36"/>
  <c r="H11" i="41" l="1"/>
  <c r="E13" s="1"/>
  <c r="H10"/>
  <c r="H169" l="1"/>
  <c r="H16" i="42" l="1"/>
  <c r="E17" s="1"/>
  <c r="H12"/>
  <c r="H11"/>
  <c r="H10"/>
  <c r="H6"/>
  <c r="E8" s="1"/>
  <c r="E14" l="1"/>
  <c r="H18" s="1"/>
  <c r="D9" i="36" s="1"/>
  <c r="F123" i="41"/>
  <c r="F127"/>
  <c r="F126"/>
  <c r="H12" l="1"/>
  <c r="H167"/>
  <c r="H166"/>
  <c r="H162"/>
  <c r="H161"/>
  <c r="H157"/>
  <c r="H156"/>
  <c r="H155"/>
  <c r="H154"/>
  <c r="H153"/>
  <c r="H152"/>
  <c r="H151"/>
  <c r="H149"/>
  <c r="H148"/>
  <c r="H146"/>
  <c r="H144"/>
  <c r="H141"/>
  <c r="H140"/>
  <c r="H139"/>
  <c r="H138"/>
  <c r="H137"/>
  <c r="H136"/>
  <c r="H135"/>
  <c r="H134"/>
  <c r="H131"/>
  <c r="H130"/>
  <c r="H129"/>
  <c r="H127"/>
  <c r="H126"/>
  <c r="H124"/>
  <c r="H123"/>
  <c r="H110"/>
  <c r="H108"/>
  <c r="H106"/>
  <c r="H103"/>
  <c r="H101"/>
  <c r="H99"/>
  <c r="H97"/>
  <c r="H95"/>
  <c r="F90"/>
  <c r="H90" s="1"/>
  <c r="H86"/>
  <c r="H83"/>
  <c r="H69"/>
  <c r="H59"/>
  <c r="H53"/>
  <c r="H48"/>
  <c r="H43"/>
  <c r="H39"/>
  <c r="H37"/>
  <c r="H30"/>
  <c r="H28"/>
  <c r="F15"/>
  <c r="H15" s="1"/>
  <c r="H9"/>
  <c r="E170" l="1"/>
  <c r="E163"/>
  <c r="E132"/>
  <c r="E41"/>
  <c r="E142"/>
  <c r="E119"/>
  <c r="E159"/>
  <c r="H171" l="1"/>
  <c r="H32" i="34" l="1"/>
  <c r="H30"/>
  <c r="H28"/>
  <c r="H27"/>
  <c r="H26"/>
  <c r="H25"/>
  <c r="H22"/>
  <c r="H21"/>
  <c r="H19"/>
  <c r="H17"/>
  <c r="H16"/>
  <c r="H13"/>
  <c r="H12"/>
  <c r="H11"/>
  <c r="H9"/>
  <c r="H14" l="1"/>
  <c r="H23"/>
  <c r="H33"/>
  <c r="H34" l="1"/>
  <c r="D10" i="36" s="1"/>
</calcChain>
</file>

<file path=xl/sharedStrings.xml><?xml version="1.0" encoding="utf-8"?>
<sst xmlns="http://schemas.openxmlformats.org/spreadsheetml/2006/main" count="497" uniqueCount="367">
  <si>
    <t>Земјени работи</t>
  </si>
  <si>
    <t>kg</t>
  </si>
  <si>
    <t>m'</t>
  </si>
  <si>
    <t>Припремни работи</t>
  </si>
  <si>
    <t>паушал</t>
  </si>
  <si>
    <t>Вкупно Припремни работи</t>
  </si>
  <si>
    <t>Вкупно Земјени работи</t>
  </si>
  <si>
    <t>Мониторинг на теренот - Оскултација</t>
  </si>
  <si>
    <t>Завршни работи</t>
  </si>
  <si>
    <t>Вкупно Завршни работи</t>
  </si>
  <si>
    <t>Вкупно мониторинг на теренот - Оскултација</t>
  </si>
  <si>
    <r>
      <t>m</t>
    </r>
    <r>
      <rPr>
        <vertAlign val="superscript"/>
        <sz val="11"/>
        <rFont val="Arial"/>
        <family val="2"/>
        <charset val="204"/>
      </rPr>
      <t>3</t>
    </r>
  </si>
  <si>
    <r>
      <t>m</t>
    </r>
    <r>
      <rPr>
        <vertAlign val="superscript"/>
        <sz val="11"/>
        <rFont val="Arial"/>
        <family val="2"/>
        <charset val="204"/>
      </rPr>
      <t>2</t>
    </r>
    <r>
      <rPr>
        <sz val="11"/>
        <rFont val="Arial"/>
        <family val="2"/>
        <charset val="204"/>
      </rPr>
      <t xml:space="preserve"> </t>
    </r>
  </si>
  <si>
    <t>Подготовка и поставување на реперни точки со столбни места со нивно фиксирање и обезбедување</t>
  </si>
  <si>
    <t>парче</t>
  </si>
  <si>
    <t>Геодетско обележување и осигурување на локацијата според приложени графички податоци и нивно набљудување во текот на изведување на работите</t>
  </si>
  <si>
    <t>Набавка, транспорт и вградување на чакалест материјал под облогата од бетонски кегли со дебелина од 10 cm</t>
  </si>
  <si>
    <t>Инсталатерски работи</t>
  </si>
  <si>
    <t>Вкупно инсталатерски работи</t>
  </si>
  <si>
    <t>Поставување на геодетски точки за мониторинг на мостовската конструкција  во Фаза II</t>
  </si>
  <si>
    <t>Машинскo дупчење на колови d=800 mm со соодветно обложување на ископот, за спречување на зарушување и транспорт до депонија</t>
  </si>
  <si>
    <t>Набавка, транспорт и вградување на бетон МБ30 на  преодна плоча</t>
  </si>
  <si>
    <t>бр.</t>
  </si>
  <si>
    <t>Набавка, транспорт и монтажа на мостовски сливник мин DN 125 mm со директно отекување, поставен на мостовска плоча според дадени графички детали.</t>
  </si>
  <si>
    <t>ком.</t>
  </si>
  <si>
    <t xml:space="preserve">Набавка, транспорт и монтажа на PVC OD125 SN4 цевки за вертикали за прифакање и одведување на атмосферски води според EN1401 со вклучен споен матријал. </t>
  </si>
  <si>
    <t>Набавка, транспорт и монтажа на PVC OD200 SN4 цевки за собирници и главни вертикали за прифакање и одведување на атмосферски води според EN1401 со вклучен споен матријал. Во цената треба да бидат вкалкулиран и трошокот за причврстување на цевките на мостовската плоча и на бетонските столбови.</t>
  </si>
  <si>
    <t>Набавка, транспорт и монтажа на PVC OD200 на OD 125  SN4 редуцирни парчиња според EN1401 со вклучен споен матријал.</t>
  </si>
  <si>
    <r>
      <t>Набавка, транспорт и монтажа на PVC OD200 SN4 колена од 90</t>
    </r>
    <r>
      <rPr>
        <sz val="11"/>
        <rFont val="Calibri"/>
        <family val="2"/>
        <charset val="204"/>
      </rPr>
      <t>°</t>
    </r>
    <r>
      <rPr>
        <sz val="11"/>
        <rFont val="Arial"/>
        <family val="2"/>
        <charset val="204"/>
      </rPr>
      <t xml:space="preserve">  според EN1401 со вклучен споен матријал.</t>
    </r>
  </si>
  <si>
    <t>Еластомерни лежишта со димензии-неопренско лежиште 200*400 *63</t>
  </si>
  <si>
    <t>Испитување на конструкција на мостот со пробно товарење</t>
  </si>
  <si>
    <t>Набавка, транспорт и вградување на метална комбинирана пешачка ограда</t>
  </si>
  <si>
    <t>Вкупно Други работи</t>
  </si>
  <si>
    <t>Набавка и вградување на глатка арматура  GA 240/360:</t>
  </si>
  <si>
    <t xml:space="preserve">Набавка и вградување на глатка арматура  RA 400/500-2: </t>
  </si>
  <si>
    <t>Р.бр.</t>
  </si>
  <si>
    <t>Тех. услови</t>
  </si>
  <si>
    <t>Опис на позиција</t>
  </si>
  <si>
    <t>Количина</t>
  </si>
  <si>
    <t>Единечна цена (денари)</t>
  </si>
  <si>
    <t>Вкупно (денари)</t>
  </si>
  <si>
    <t>[1]</t>
  </si>
  <si>
    <t>[2]</t>
  </si>
  <si>
    <t>[3]</t>
  </si>
  <si>
    <t>[4]</t>
  </si>
  <si>
    <t>[5]</t>
  </si>
  <si>
    <t>[6]</t>
  </si>
  <si>
    <t>[7] = [5] x [6]</t>
  </si>
  <si>
    <t>m3</t>
  </si>
  <si>
    <t>8.4589</t>
  </si>
  <si>
    <t>8.4567</t>
  </si>
  <si>
    <t>8.45543</t>
  </si>
  <si>
    <t>Армирачки работи</t>
  </si>
  <si>
    <t>е.м,</t>
  </si>
  <si>
    <t>Бетонски работи</t>
  </si>
  <si>
    <t>Набавка, транспорт и вградување на посен бетон МБ15 под надколовите врзни плочи  d=10см</t>
  </si>
  <si>
    <t xml:space="preserve">((5,00*9,20*1,30)*3)) </t>
  </si>
  <si>
    <t>Набавка, транспорт и вградување на бетон МБ30,M-100 во крајните столбови,во потребна двострана оплата</t>
  </si>
  <si>
    <t xml:space="preserve">средни  столбови- S2;S3; S4; </t>
  </si>
  <si>
    <t xml:space="preserve">надколови врзни плочи на средни  столбови- S2;S3; S4; </t>
  </si>
  <si>
    <t>крајни столбови S1;  S6;</t>
  </si>
  <si>
    <t xml:space="preserve">S6  (7,60*5,40*1,0)                                                   </t>
  </si>
  <si>
    <t>крајни столбови и крилните ѕидови -S1; KZ1;KZ2;  S6;  KZ3;KZ4;</t>
  </si>
  <si>
    <t>крилните ѕидови - KZ1;KZ2; KZ3;KZ4;</t>
  </si>
  <si>
    <t>Набавка, транспорт и вградување на бетон МБ30,M-100 во крилните ѕидови,во потребна двострана оплата</t>
  </si>
  <si>
    <t xml:space="preserve">(5,00*1,0*3,26)*2+(5,00*1,00*4,26)                                                     </t>
  </si>
  <si>
    <t>(8,52*2,10)*3</t>
  </si>
  <si>
    <t xml:space="preserve">належна греда на средни  столбови- S2;S3; S4; </t>
  </si>
  <si>
    <t xml:space="preserve">парапед под  главните носачи </t>
  </si>
  <si>
    <t>((0,78*5)*24,1)*4</t>
  </si>
  <si>
    <t>Вкупно Бетонски работи</t>
  </si>
  <si>
    <t>Lmost=111,80,P=111,80*2=223,6</t>
  </si>
  <si>
    <t>8.456.11</t>
  </si>
  <si>
    <t>Набавен и вграден ивичник  заедно со подлогата и обработката на допирните спојници вградените ивичници треба да ја пратат геометријата на кол.плоча</t>
  </si>
  <si>
    <t>полиња</t>
  </si>
  <si>
    <t>Изработка на дилатациони фуги на коловозните површини за објектот тип Т-100  B=7,9 дил фуга е пред на поч и крај на мостот 2*7,9=15,80</t>
  </si>
  <si>
    <t xml:space="preserve">парапед над належна греда </t>
  </si>
  <si>
    <t>крајни столбови и крилните ѕидови -S1; KZ1;KZ2;  S5;  KZ3;KZ4;</t>
  </si>
  <si>
    <t xml:space="preserve">S1  (7,60*5,57*0,3)                                                  </t>
  </si>
  <si>
    <t xml:space="preserve">KZ1  (29,56*0,80)                                                  </t>
  </si>
  <si>
    <t xml:space="preserve">KZ2  (28,02*0,80)                                                  </t>
  </si>
  <si>
    <t xml:space="preserve">KZ3  (28,15*0,80)                                                  </t>
  </si>
  <si>
    <t xml:space="preserve">KZ4  (29,71*0,80)                                                  </t>
  </si>
  <si>
    <t xml:space="preserve"> повр. од Autocad  8,52м2</t>
  </si>
  <si>
    <t>парапет на належна греда кај крајниот столб</t>
  </si>
  <si>
    <t>Набавка и вградување на фасадни елементи 70/70/6,MB30</t>
  </si>
  <si>
    <t>8.4556</t>
  </si>
  <si>
    <t>8.455467 8.4569 8.4588</t>
  </si>
  <si>
    <r>
      <t>Набавка, транспорт и монтажа на PVC OD200 SN4 колена од 45</t>
    </r>
    <r>
      <rPr>
        <sz val="11"/>
        <rFont val="Calibri"/>
        <family val="2"/>
        <charset val="204"/>
      </rPr>
      <t>°</t>
    </r>
    <r>
      <rPr>
        <sz val="11"/>
        <rFont val="Arial"/>
        <family val="2"/>
        <charset val="204"/>
      </rPr>
      <t xml:space="preserve">  според EN1401 со вклучен споен матријал.</t>
    </r>
  </si>
  <si>
    <t>парапет  на крилниот зид</t>
  </si>
  <si>
    <t>длабочина од 2-4m</t>
  </si>
  <si>
    <t>Вкупно Армирачки и работи</t>
  </si>
  <si>
    <t xml:space="preserve">                          </t>
  </si>
  <si>
    <t xml:space="preserve">  Други работи</t>
  </si>
  <si>
    <t>ПРЕДМЕР ЗА ЦЕЛОСНА РЕКОНСТРУКЦИЈА НА МОСТ НА РЕКА БРЕГАЛНИЦА НА РЕГИОНАЛЕН ПАТ P1309,ДЕЛНИЦА КОЧАНИ-ЗРНОВЦИ НА КМ 4+336.00</t>
  </si>
  <si>
    <t>((3,20*4,0)*0,3)*4))                                                                      =15,36m3</t>
  </si>
  <si>
    <t>((0,3*0,5*0,6)*5)*3)                                                                         =1,35m3</t>
  </si>
  <si>
    <t>((0,28*2,1*2)*3))                                                                           =3,528m3</t>
  </si>
  <si>
    <t>((0,80*7,60)*2)*2=                                                                        =12,16m3</t>
  </si>
  <si>
    <t>со дијаметар преку 12мм - вредности добиени од Arm Cad</t>
  </si>
  <si>
    <t>со дијаметар до 12мм - вредности добиени од Arm Cad</t>
  </si>
  <si>
    <t xml:space="preserve">Набавка, транспорт, виткање, сечење и вградување на арматура за коловата конструкција  </t>
  </si>
  <si>
    <t xml:space="preserve"> повр. од Autocad  45,60*0,3                                                       =13,68m3</t>
  </si>
  <si>
    <t>((0,80*7,60)*2)*2=                                                                         =12,16m3</t>
  </si>
  <si>
    <t>(7,18*4,61*0,30)*2=9,92*2                                                            =19,85m3</t>
  </si>
  <si>
    <t xml:space="preserve"> повр. од Autocad  29,71*0,80                                                      =23,76m3</t>
  </si>
  <si>
    <t xml:space="preserve"> повр. од Autocad  28,15*0,80                                                      =22,52m3</t>
  </si>
  <si>
    <t xml:space="preserve"> повр. од Autocad  28,02*0,80                                                     =22,41m3</t>
  </si>
  <si>
    <t xml:space="preserve"> повр. од Autocad  29,56*0,80                                                      =23,64m3</t>
  </si>
  <si>
    <t>(7,90*0,15)*97,60                                                                       =115,65m3</t>
  </si>
  <si>
    <t>L=112,10,  112,10*2=224,2</t>
  </si>
  <si>
    <t>Dкол=15m вкупно има 40 кола                                   15м*40кола=600м</t>
  </si>
  <si>
    <t>((112,10*0,700)*2)                                                                          =156,9</t>
  </si>
  <si>
    <t>длабочина од 0-2m</t>
  </si>
  <si>
    <t>8.455468</t>
  </si>
  <si>
    <t xml:space="preserve">Затрупување на темели од столбови </t>
  </si>
  <si>
    <t>Набавка, транспорт и вградување на бетон МБ30,М-100 во коловата конструкција</t>
  </si>
  <si>
    <t>Набавка, транспорт и вградување на бетон МБ30,М-100 во надколови врзни плочи</t>
  </si>
  <si>
    <t>Набавка, транспорт и вградување на бетон МБ30,М-100 во средните столбови од мостовската конструкција</t>
  </si>
  <si>
    <t>Набавка, транспорт и вградување на бетон МБ30,М-100 на належната греда на средни столбови од мостовската конструкција</t>
  </si>
  <si>
    <t>Набавка, транспорт и вградување на бетон МБ30, М100 на парапед над належната греда од мостовската конструкција</t>
  </si>
  <si>
    <t>Парапетни греди со површинска заштита и фасадни елементи</t>
  </si>
  <si>
    <t>а)парапедна греда МБ40 М100</t>
  </si>
  <si>
    <t>Монтажа на главните носачи на кај објектите</t>
  </si>
  <si>
    <t>а)Со тежина до 20т</t>
  </si>
  <si>
    <t>а)Со тежина до 50т</t>
  </si>
  <si>
    <t>бр</t>
  </si>
  <si>
    <t>Заштита на косините од насипот (кеглитете)со бетон МБ30,М100,д=15см на подлога од набиен песок д=10см.</t>
  </si>
  <si>
    <t>Изведба на насип од тампонски материјал за формирање на конусите и шлунчан клин под прелазните плочи Мv=80Mpa</t>
  </si>
  <si>
    <t>Бетонски каналетки МБ30 М-100 за одводнување на вода од коловоз</t>
  </si>
  <si>
    <t>Бетонирање на попречни носачи  МБ40,М100</t>
  </si>
  <si>
    <t>(0,30*1,10*1,28)*4*8=13,5</t>
  </si>
  <si>
    <t xml:space="preserve">Инектирање на кабли  </t>
  </si>
  <si>
    <t>краен столб  (10,8*1,8)*3=58,32</t>
  </si>
  <si>
    <t>(9,6*5,6)*2*1,2)*2=36,48</t>
  </si>
  <si>
    <t>(8,4*7,6)*2=127,68</t>
  </si>
  <si>
    <t>26*4=104</t>
  </si>
  <si>
    <t>8*1*4=32.00</t>
  </si>
  <si>
    <t>9*1*4=36,00</t>
  </si>
  <si>
    <t>Заштита на бетонски површини кои се во контакт во земја на</t>
  </si>
  <si>
    <t>Позиција Б: РАБОТИ НА ДЕЛНИЦА МОСТ ЗРНОВЦИ</t>
  </si>
  <si>
    <t xml:space="preserve">од km 0+129.13 до km 0+378.64                </t>
  </si>
  <si>
    <t>е.м.</t>
  </si>
  <si>
    <t>Б1</t>
  </si>
  <si>
    <t>ПРИПРЕМНИ РАБОТИ</t>
  </si>
  <si>
    <t>Б101</t>
  </si>
  <si>
    <t>2.2</t>
  </si>
  <si>
    <t>Обележување и осигурување на трасата спрема приложени графички и нумерички податоци и одржување на колците во текот на изведување на работите</t>
  </si>
  <si>
    <t>km</t>
  </si>
  <si>
    <t>Б102</t>
  </si>
  <si>
    <t>2.6</t>
  </si>
  <si>
    <t>Уредување на постоечкиот коловоз - орапавување со профилирање и стругање, со транспорт во депонија:</t>
  </si>
  <si>
    <t>/</t>
  </si>
  <si>
    <t>Б102.1</t>
  </si>
  <si>
    <t>Стругање d = 3 - 5 cm.</t>
  </si>
  <si>
    <r>
      <t>m</t>
    </r>
    <r>
      <rPr>
        <vertAlign val="superscript"/>
        <sz val="10"/>
        <color theme="1"/>
        <rFont val="Arial"/>
        <family val="2"/>
        <charset val="204"/>
      </rPr>
      <t>2</t>
    </r>
  </si>
  <si>
    <t>Б102.2</t>
  </si>
  <si>
    <t>Стругање d = 5 - 7 cm.</t>
  </si>
  <si>
    <t>Б103</t>
  </si>
  <si>
    <t>2.7</t>
  </si>
  <si>
    <t xml:space="preserve">Машинско кресање и чистење на постоечки банкини </t>
  </si>
  <si>
    <t>Вкупно Б1:</t>
  </si>
  <si>
    <t>Б2</t>
  </si>
  <si>
    <t>ДОЛЕН СТРОЈ</t>
  </si>
  <si>
    <t>Б201</t>
  </si>
  <si>
    <t>3.2</t>
  </si>
  <si>
    <r>
      <t>m</t>
    </r>
    <r>
      <rPr>
        <vertAlign val="superscript"/>
        <sz val="10"/>
        <color theme="1"/>
        <rFont val="Arial"/>
        <family val="2"/>
        <charset val="204"/>
      </rPr>
      <t>3</t>
    </r>
  </si>
  <si>
    <t>Б202</t>
  </si>
  <si>
    <t>3.3</t>
  </si>
  <si>
    <t>Изработка на подтло</t>
  </si>
  <si>
    <t>Б203</t>
  </si>
  <si>
    <t>3.11</t>
  </si>
  <si>
    <t>Изработка на банкини d= 13 сm</t>
  </si>
  <si>
    <t>со тампонски материјал</t>
  </si>
  <si>
    <t>Б204</t>
  </si>
  <si>
    <t>Изработка на банкини со механичка стабилизација, (просечен слој 7.5 cm)</t>
  </si>
  <si>
    <t>Б205</t>
  </si>
  <si>
    <t>Изработка на насип од земјен материјал</t>
  </si>
  <si>
    <t>Вкупно  Б2:</t>
  </si>
  <si>
    <t>Б3</t>
  </si>
  <si>
    <t>ГОРЕН СТРОЈ</t>
  </si>
  <si>
    <t>Б301</t>
  </si>
  <si>
    <t>4.3</t>
  </si>
  <si>
    <t>Изработка на тампонски слој од дробен камен (од каменолом), d = 30 cm</t>
  </si>
  <si>
    <t>Б302</t>
  </si>
  <si>
    <t>4.9</t>
  </si>
  <si>
    <t xml:space="preserve">Припрема на подлога за асфалтирање (рамномерно прскање со битуменска нестабилна емулзија) </t>
  </si>
  <si>
    <t>Б303</t>
  </si>
  <si>
    <t>4.10.2</t>
  </si>
  <si>
    <t xml:space="preserve">Залевање на активни пукнатини </t>
  </si>
  <si>
    <t>Б304</t>
  </si>
  <si>
    <t>2.6     4.9</t>
  </si>
  <si>
    <t>Сечење и обработка на подолжни и попречни асфалтни споеви со  РБ 200</t>
  </si>
  <si>
    <t>Б305</t>
  </si>
  <si>
    <t>4.5       4.9</t>
  </si>
  <si>
    <t>Изработка на Асфалт Бетон АБ - 16с со полимер битумен СБС - еластомер со 4-6%</t>
  </si>
  <si>
    <t>Б305.1</t>
  </si>
  <si>
    <t>d= 6cm</t>
  </si>
  <si>
    <t>Б306</t>
  </si>
  <si>
    <t>Изработка на битуменизиран носив слој БНС 22сА:</t>
  </si>
  <si>
    <t>Б306.1</t>
  </si>
  <si>
    <t>d= 7cm</t>
  </si>
  <si>
    <t>Вкупно Б3:</t>
  </si>
  <si>
    <t xml:space="preserve">Вкупно за Б: Б1+Б2+Б3 = </t>
  </si>
  <si>
    <t>(24,10*4)*20=1928m</t>
  </si>
  <si>
    <t>ПРЕДМЕР ЗА РЕГУЛАЦИЈА НА РЕКА БРЕГАЛНИЦА ВО ЗОНА НА МОСТОТ НА РЕГИОНАЛЕН ПАТ P1309,ДЕЛНИЦА КОЧАНИ-ЗРНОВЦИ НА КМ 4+336.00</t>
  </si>
  <si>
    <t>ОПИС</t>
  </si>
  <si>
    <t>Единица мерка</t>
  </si>
  <si>
    <t>Единица цена [денари]</t>
  </si>
  <si>
    <t>Вкупна цена [денари]</t>
  </si>
  <si>
    <t>ГЕОДЕТСКИ РАБОТИ</t>
  </si>
  <si>
    <t>C1.101</t>
  </si>
  <si>
    <t>Геодетско обележување на трасата и профилите на регулацијата. Пресметка по m' обележана траса</t>
  </si>
  <si>
    <t>L=125</t>
  </si>
  <si>
    <t>ВКУПНО ГЕОДЕТСКИ РАБОТИ:</t>
  </si>
  <si>
    <t>ЗЕМЈАНИ РАБОТИ</t>
  </si>
  <si>
    <t>Изведба на облога од кршен камен со dmin=400mm за заштита на средниот столб според спецификација и графички прилози.</t>
  </si>
  <si>
    <t>ВКУПНО ЗЕМЈАНИ РАБОТИ:</t>
  </si>
  <si>
    <t>БЕТОНСКИ РАБОТИ</t>
  </si>
  <si>
    <t>ВКУПНО БЕТОНСКИ РАБОТИ:</t>
  </si>
  <si>
    <t>(без ДДВ)</t>
  </si>
  <si>
    <t>ПРЕДМЕР</t>
  </si>
  <si>
    <t>Вкупно (ДЕНАРИ)</t>
  </si>
  <si>
    <t xml:space="preserve">ПРЕГЛЕД </t>
  </si>
  <si>
    <t>Б</t>
  </si>
  <si>
    <t>Позиција С1: РАБОТИ НА ДЕЛНИЦА МОСТ ЗРНОВЦИ</t>
  </si>
  <si>
    <t>Позиција С: РАБОТИ НА ДЕЛНИЦА МОСТ ЗРНОВЦИ</t>
  </si>
  <si>
    <t>С1</t>
  </si>
  <si>
    <t xml:space="preserve">Вкупно за С </t>
  </si>
  <si>
    <t>C</t>
  </si>
  <si>
    <t>Поставување на хоризонтална  сигнализација</t>
  </si>
  <si>
    <t>Поставување на  вертикална сигнализација</t>
  </si>
  <si>
    <t>Мост.Брегалница L=100m</t>
  </si>
  <si>
    <t xml:space="preserve">крајни столбови со крила и темели </t>
  </si>
  <si>
    <t>(9,6*5,6)*2=107,52</t>
  </si>
  <si>
    <t>358.1</t>
  </si>
  <si>
    <t>200*0,15=30м2</t>
  </si>
  <si>
    <t>К3,К4.-18*10,60                                                                             190,08m3</t>
  </si>
  <si>
    <t>Бетонирање на тротоари со бетон МБ40,М100 со PVC 2ф100,д=30см</t>
  </si>
  <si>
    <t>в)заштитни цефки ф60/66                                                               1904m'</t>
  </si>
  <si>
    <t>б)котви 7Т15                                                                                      8*20</t>
  </si>
  <si>
    <t>а)кабли 7Т15                                                                                   16084кг</t>
  </si>
  <si>
    <t>Хидроизолација на коловозната плоча                      97,60*5,90=575,84</t>
  </si>
  <si>
    <t>Асфалт над коловозна плоча  д=6см                         97,60*5,90=575,84</t>
  </si>
  <si>
    <t>Набавка, транспорт и монтажа на PVC OD200 SN4 коса рачва според EN1401 со вклучен споен матријал.</t>
  </si>
  <si>
    <t>Набавка, транспорт и монтажа на PVC OD200 SN4 двојна коса рачва според EN1401 со вклучен споен матријал.</t>
  </si>
  <si>
    <t>C1.1</t>
  </si>
  <si>
    <t>C1.2</t>
  </si>
  <si>
    <t>C1.3</t>
  </si>
  <si>
    <t>СЕ ВКУПНО:</t>
  </si>
  <si>
    <t>C1.201</t>
  </si>
  <si>
    <t>C1.202</t>
  </si>
  <si>
    <t>C1.203</t>
  </si>
  <si>
    <t>C1.301</t>
  </si>
  <si>
    <t>Ископ на земја III категорија во присуство на вода со црпење на водата за темелна ширина  со разупирање ,осигурање и транспорт до депонија е земено во поз С1.201</t>
  </si>
  <si>
    <t>затрупување на темели од столбови кај средните столбови е земено во позС1.203</t>
  </si>
  <si>
    <t>((2*6,3*3,14/4)*8,3/3)*4+(0,30*0.82*6,3)*4                                                          =109,46+6,20=115,66m2</t>
  </si>
  <si>
    <t xml:space="preserve">К1- 18*10,60                                                                                  190,80m3               </t>
  </si>
  <si>
    <t>(6,74*6,74*3,14)/4*4,50/3)=53,49m3                                53,49*4=213,96м3</t>
  </si>
  <si>
    <t>S2-A1=62,A2=184,Hr=3 -површина од Auto Cad                        352,80m3</t>
  </si>
  <si>
    <t>S3-A1=62,A2=144,Hr=1,77 -површина од Auto Cad                  177,88m3</t>
  </si>
  <si>
    <t>S4-A1=62,A2=154,Hr=2,54 -површина од Auto Cad                     251,m3</t>
  </si>
  <si>
    <t>Pкегла =7m2  површина од Auto Cad                               (7*1.0)*4=28m3</t>
  </si>
  <si>
    <t>((0,80*0,80*15)*8)*2                                                                      =153,6m3</t>
  </si>
  <si>
    <t xml:space="preserve">((0,80*0,80*15)*8)*3                                                                       =230,4m3 </t>
  </si>
  <si>
    <t>(5,80*9,8*0,1)*2                                                                             =11,36m3</t>
  </si>
  <si>
    <t>(5,20*9,4*0,1)*3                                                                             =14,64m3</t>
  </si>
  <si>
    <t>((5,60*9,60*1,20)*2))                                                                    =129,03m3</t>
  </si>
  <si>
    <t xml:space="preserve"> повр. од Autocad  43,8*1,3*3                                                      =170,82m3</t>
  </si>
  <si>
    <t xml:space="preserve"> повр. од Autocad  45,60*0,3                                                        =13,68m3</t>
  </si>
  <si>
    <t>380-38,5-38,5=303-43=260м3</t>
  </si>
  <si>
    <t>1.поз С1.203 на левата страна од Зрн-38.5м3 и десната страна38,1м3</t>
  </si>
  <si>
    <t xml:space="preserve">2. поз Б201-3,2-Ископ на земјан материјал 43м3 ке се искористи за затрупување на крајните столбови </t>
  </si>
  <si>
    <t>С</t>
  </si>
  <si>
    <t>С.101</t>
  </si>
  <si>
    <t>С.102</t>
  </si>
  <si>
    <t>С.2</t>
  </si>
  <si>
    <t>С.201</t>
  </si>
  <si>
    <t>С.202</t>
  </si>
  <si>
    <t>С.202.1</t>
  </si>
  <si>
    <t>С.202.2</t>
  </si>
  <si>
    <t>С.203</t>
  </si>
  <si>
    <t>С.204</t>
  </si>
  <si>
    <t>С.205</t>
  </si>
  <si>
    <t>С.206</t>
  </si>
  <si>
    <t>С.3</t>
  </si>
  <si>
    <t>С.301</t>
  </si>
  <si>
    <t>С.302</t>
  </si>
  <si>
    <t>С.303</t>
  </si>
  <si>
    <t>С.304</t>
  </si>
  <si>
    <t>С.305</t>
  </si>
  <si>
    <t>С.306</t>
  </si>
  <si>
    <t>С.307</t>
  </si>
  <si>
    <t>С.308</t>
  </si>
  <si>
    <t>С.309</t>
  </si>
  <si>
    <t>С.310</t>
  </si>
  <si>
    <t>С.311</t>
  </si>
  <si>
    <t>С.312</t>
  </si>
  <si>
    <t>С.313</t>
  </si>
  <si>
    <t>С.314</t>
  </si>
  <si>
    <t>С.315</t>
  </si>
  <si>
    <t>С.316</t>
  </si>
  <si>
    <t>С.4</t>
  </si>
  <si>
    <t>С.401</t>
  </si>
  <si>
    <t>С.401.1</t>
  </si>
  <si>
    <t>С.401.2</t>
  </si>
  <si>
    <t>С.401.3</t>
  </si>
  <si>
    <t>С.402</t>
  </si>
  <si>
    <t>С.402.1</t>
  </si>
  <si>
    <t>С.402.2</t>
  </si>
  <si>
    <t>С.403</t>
  </si>
  <si>
    <t>С.5</t>
  </si>
  <si>
    <t>C.501</t>
  </si>
  <si>
    <t>C.502</t>
  </si>
  <si>
    <t>C.503</t>
  </si>
  <si>
    <t>C.504</t>
  </si>
  <si>
    <t>C.505</t>
  </si>
  <si>
    <t>C.506</t>
  </si>
  <si>
    <t>C.507</t>
  </si>
  <si>
    <t>C.508</t>
  </si>
  <si>
    <t>С.6</t>
  </si>
  <si>
    <t>С.601</t>
  </si>
  <si>
    <t>С.602</t>
  </si>
  <si>
    <t>С.603</t>
  </si>
  <si>
    <t>С.604</t>
  </si>
  <si>
    <t>С.605</t>
  </si>
  <si>
    <t>С.606</t>
  </si>
  <si>
    <t>С.607</t>
  </si>
  <si>
    <t>С.608</t>
  </si>
  <si>
    <t>С.609</t>
  </si>
  <si>
    <t>С.610</t>
  </si>
  <si>
    <t>С.611</t>
  </si>
  <si>
    <t>С.7</t>
  </si>
  <si>
    <t>С.701</t>
  </si>
  <si>
    <t>С.702</t>
  </si>
  <si>
    <t>С.8</t>
  </si>
  <si>
    <t>С.801</t>
  </si>
  <si>
    <t>С.802</t>
  </si>
  <si>
    <t>површина од Auto Cad  -профили на 5м                                  779,415м3</t>
  </si>
  <si>
    <t>површина од Auto Cad  -профили на 5м                                  452,5м3</t>
  </si>
  <si>
    <r>
      <t>Изведба на облога од кршен камен со dmin=300mm со исполна од кршен бетон од стар мост, за заштита на дно и брегови на главно корито како и столбовите во инундацијата и крајните столбови според спецификација и графички прилози. Вкупно потребен материјал 1160 m</t>
    </r>
    <r>
      <rPr>
        <vertAlign val="superscript"/>
        <sz val="11"/>
        <rFont val="Arial"/>
        <family val="2"/>
        <charset val="204"/>
      </rPr>
      <t>3</t>
    </r>
    <r>
      <rPr>
        <sz val="11"/>
        <rFont val="Arial"/>
        <family val="2"/>
        <charset val="204"/>
      </rPr>
      <t>, од кој 450 m</t>
    </r>
    <r>
      <rPr>
        <vertAlign val="superscript"/>
        <sz val="11"/>
        <rFont val="Arial"/>
        <family val="2"/>
        <charset val="204"/>
      </rPr>
      <t>3</t>
    </r>
    <r>
      <rPr>
        <sz val="11"/>
        <rFont val="Arial"/>
        <family val="2"/>
        <charset val="204"/>
      </rPr>
      <t xml:space="preserve"> е материјал од стариот мост поз. C1.102.</t>
    </r>
  </si>
  <si>
    <r>
      <t>V</t>
    </r>
    <r>
      <rPr>
        <vertAlign val="subscript"/>
        <sz val="11"/>
        <rFont val="Arial"/>
        <family val="2"/>
        <charset val="204"/>
      </rPr>
      <t>vk</t>
    </r>
    <r>
      <rPr>
        <sz val="11"/>
        <rFont val="Arial"/>
        <family val="2"/>
        <charset val="204"/>
      </rPr>
      <t>=1160m</t>
    </r>
    <r>
      <rPr>
        <vertAlign val="superscript"/>
        <sz val="11"/>
        <rFont val="Arial"/>
        <family val="2"/>
        <charset val="204"/>
      </rPr>
      <t>3</t>
    </r>
    <r>
      <rPr>
        <sz val="11"/>
        <rFont val="Arial"/>
        <family val="2"/>
        <charset val="204"/>
      </rPr>
      <t>-450m</t>
    </r>
    <r>
      <rPr>
        <vertAlign val="superscript"/>
        <sz val="11"/>
        <rFont val="Arial"/>
        <family val="2"/>
        <charset val="204"/>
      </rPr>
      <t>3</t>
    </r>
    <r>
      <rPr>
        <sz val="11"/>
        <rFont val="Arial"/>
        <family val="2"/>
        <charset val="204"/>
      </rPr>
      <t>=710m</t>
    </r>
    <r>
      <rPr>
        <vertAlign val="superscript"/>
        <sz val="11"/>
        <rFont val="Arial"/>
        <family val="2"/>
        <charset val="204"/>
      </rPr>
      <t>3</t>
    </r>
  </si>
  <si>
    <t>Набавка, транспорт и вградување на бетон од природна мешавина со марка МБ 30 за изведба на узводен и низводен стабилизационен праг.</t>
  </si>
  <si>
    <t>C.803</t>
  </si>
  <si>
    <t>8.458.13</t>
  </si>
  <si>
    <t>Изработка и вградување на плоча со година на изградба и категорија на објектот</t>
  </si>
  <si>
    <t>8,4527/ 3,5</t>
  </si>
  <si>
    <t>8,4527</t>
  </si>
  <si>
    <t>8,455461</t>
  </si>
  <si>
    <t xml:space="preserve">8.45546.10 </t>
  </si>
  <si>
    <t xml:space="preserve">Машински ископ во широк обим во III и IV категорија со длабочина до 2.00 m за формирање на регулација. Позицијата опфака и технолошки загати и времени девијации за работа во главно корито, како и враќање во првобитна состојба на зафатните вади. Вишокот матријал да се транспортира на трајна депонија .Од поз.C.201 искористени се 490м3 и од поз .C.202- 781,70м3 материјал од ископот за регулација на двете страни на коритото </t>
  </si>
  <si>
    <t xml:space="preserve">  -крајни столбови и крилните ѕидови -S1; KZ1;KZ2;  </t>
  </si>
  <si>
    <t xml:space="preserve">  -крајни столбови и крилните ѕидови -S5; KZ3;KZ4;  </t>
  </si>
  <si>
    <t>Вкупно: 779,42+452,5= 1232 м3</t>
  </si>
  <si>
    <t>Отстранување на  материјал од постоечки насип во и околу крилните ѕидови и  крајни столбови на постоечкиот мост кој треба да се отстрани до ниво на предвидената кота на фундирање на новите столбови.и да се искористи за  изработка на плато за изведба на среден столб S3 ( 741,41м3) и за регулација на речното корито од двете страни ( земено во поз. С1.201 - 490м3, односно од страна на Зрновци = 270м3 и од страна на Кочани = 220м3 )</t>
  </si>
  <si>
    <r>
      <t>m</t>
    </r>
    <r>
      <rPr>
        <vertAlign val="superscript"/>
        <sz val="11"/>
        <rFont val="Arial"/>
        <family val="2"/>
        <charset val="204"/>
      </rPr>
      <t>2</t>
    </r>
  </si>
  <si>
    <t>8.4567 8.45671 8,45672 8.45673        8.45674 8.45675</t>
  </si>
  <si>
    <t>С.103</t>
  </si>
  <si>
    <t>С.104</t>
  </si>
  <si>
    <t>Сообраќајно техничко решение за времено одвивање на сообраќај по алтернатини патишта. Предложеното сообраќајно техничко решение преку алтернативни патишта треба да биде одобрено од Надзорот, инвеститорот и надлежните институции.</t>
  </si>
  <si>
    <t>Набавка, транспорт и вградување на бетон МБ40 на монтажни преднапрегнати   носачи</t>
  </si>
  <si>
    <t>Набавка, транспорт и вградување на бетон МБ30 на коловозната конструкција dpl=15sm</t>
  </si>
  <si>
    <r>
      <t xml:space="preserve">Арматура за преднапрегање - Високовредна -  </t>
    </r>
    <r>
      <rPr>
        <sz val="12"/>
        <rFont val="GreekC"/>
        <charset val="204"/>
      </rPr>
      <t>s</t>
    </r>
    <r>
      <rPr>
        <vertAlign val="subscript"/>
        <sz val="11"/>
        <rFont val="Arial"/>
        <family val="2"/>
        <charset val="204"/>
      </rPr>
      <t>02</t>
    </r>
    <r>
      <rPr>
        <sz val="11"/>
        <rFont val="Arial"/>
        <family val="2"/>
        <charset val="204"/>
      </rPr>
      <t xml:space="preserve"> / </t>
    </r>
    <r>
      <rPr>
        <sz val="11"/>
        <rFont val="GreekC"/>
        <charset val="204"/>
      </rPr>
      <t>σ</t>
    </r>
    <r>
      <rPr>
        <vertAlign val="subscript"/>
        <sz val="11"/>
        <rFont val="Arial"/>
        <family val="2"/>
        <charset val="204"/>
      </rPr>
      <t>v</t>
    </r>
    <r>
      <rPr>
        <sz val="11"/>
        <rFont val="Arial"/>
        <family val="2"/>
        <charset val="204"/>
      </rPr>
      <t xml:space="preserve"> =1670/1860м,</t>
    </r>
  </si>
  <si>
    <t>Ископ на земјен материјал ке се искористи за затрупување на крајните столбови во поз С.204  од 43м3</t>
  </si>
  <si>
    <r>
      <t>m</t>
    </r>
    <r>
      <rPr>
        <vertAlign val="superscript"/>
        <sz val="10"/>
        <rFont val="Arial"/>
        <family val="2"/>
        <charset val="204"/>
      </rPr>
      <t>3</t>
    </r>
  </si>
  <si>
    <r>
      <t xml:space="preserve">Отстранување на постојана деформирана мостовска конструкција, крајни и средни столбови на суво и во вода од предметна локација делумно со минирање, и делумно со механичко кршење,. Проценет волумен на армиран бетон за отстранување </t>
    </r>
    <r>
      <rPr>
        <sz val="11"/>
        <rFont val="Calibri"/>
        <family val="2"/>
        <charset val="204"/>
      </rPr>
      <t>≈ 900 m</t>
    </r>
    <r>
      <rPr>
        <sz val="11"/>
        <rFont val="Arial"/>
        <family val="2"/>
        <charset val="204"/>
      </rPr>
      <t>³ со договор на инвеститорот  450m3 де се одвезат во депонија а другите 450 м3  да се искористат за регулација на коритото во поз со р.бр.С1.203</t>
    </r>
  </si>
  <si>
    <t>Техничко решение за привремен премин преку река (за трактори и лесни возила), и изведба на преминот. Одобрено од Надзор и Јавно Претпријатие за Државни патишта</t>
  </si>
</sst>
</file>

<file path=xl/styles.xml><?xml version="1.0" encoding="utf-8"?>
<styleSheet xmlns="http://schemas.openxmlformats.org/spreadsheetml/2006/main">
  <numFmts count="8">
    <numFmt numFmtId="164" formatCode="_-* #,##0.00_$_-;\-* #,##0.00_$_-;_-* &quot;-&quot;??_$_-;_-@_-"/>
    <numFmt numFmtId="165" formatCode="#,##0.0000"/>
    <numFmt numFmtId="166" formatCode="#,##0.000000"/>
    <numFmt numFmtId="167" formatCode="#,##0.0"/>
    <numFmt numFmtId="168" formatCode="#,##0&quot;  &quot;"/>
    <numFmt numFmtId="169" formatCode="_-* #,##0.00_-;\-* #,##0.00_-;_-* &quot;-&quot;??_-;_-@_-"/>
    <numFmt numFmtId="170" formatCode="#,##0.00000"/>
    <numFmt numFmtId="171" formatCode="0.0000"/>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Arial"/>
      <family val="2"/>
      <charset val="204"/>
    </font>
    <font>
      <sz val="11"/>
      <color theme="1"/>
      <name val="Arial"/>
      <family val="2"/>
      <charset val="204"/>
    </font>
    <font>
      <sz val="11"/>
      <name val="Arial"/>
      <family val="2"/>
      <charset val="204"/>
    </font>
    <font>
      <vertAlign val="superscript"/>
      <sz val="11"/>
      <name val="Arial"/>
      <family val="2"/>
      <charset val="204"/>
    </font>
    <font>
      <sz val="10"/>
      <name val="Arial"/>
      <family val="2"/>
      <charset val="204"/>
    </font>
    <font>
      <b/>
      <sz val="11"/>
      <name val="Arial"/>
      <family val="2"/>
      <charset val="204"/>
    </font>
    <font>
      <sz val="10"/>
      <name val="Arial"/>
      <family val="2"/>
      <charset val="204"/>
    </font>
    <font>
      <b/>
      <sz val="12"/>
      <color theme="1"/>
      <name val="Arial"/>
      <family val="2"/>
      <charset val="204"/>
    </font>
    <font>
      <sz val="11"/>
      <name val="Calibri"/>
      <family val="2"/>
      <scheme val="minor"/>
    </font>
    <font>
      <sz val="10"/>
      <name val="Arial"/>
      <family val="2"/>
    </font>
    <font>
      <sz val="11"/>
      <name val="Calibri"/>
      <family val="2"/>
      <charset val="204"/>
    </font>
    <font>
      <sz val="11"/>
      <color theme="1"/>
      <name val="Calibri"/>
      <family val="2"/>
      <charset val="238"/>
      <scheme val="minor"/>
    </font>
    <font>
      <b/>
      <sz val="10"/>
      <name val="Arial"/>
      <family val="2"/>
      <charset val="204"/>
    </font>
    <font>
      <b/>
      <sz val="12"/>
      <name val="Arial"/>
      <family val="2"/>
      <charset val="204"/>
    </font>
    <font>
      <sz val="8"/>
      <name val="Arial"/>
      <family val="2"/>
      <charset val="204"/>
    </font>
    <font>
      <sz val="11"/>
      <color rgb="FFFF0000"/>
      <name val="MAC C Swiss"/>
      <family val="2"/>
    </font>
    <font>
      <sz val="11"/>
      <color theme="1"/>
      <name val="MAC C Swiss"/>
      <family val="2"/>
    </font>
    <font>
      <b/>
      <sz val="14"/>
      <color theme="1"/>
      <name val="Arial"/>
      <family val="2"/>
      <charset val="204"/>
    </font>
    <font>
      <b/>
      <sz val="10"/>
      <color indexed="8"/>
      <name val="Arial"/>
      <family val="2"/>
      <charset val="204"/>
    </font>
    <font>
      <sz val="10"/>
      <color theme="1"/>
      <name val="Arial"/>
      <family val="2"/>
      <charset val="204"/>
    </font>
    <font>
      <vertAlign val="superscript"/>
      <sz val="10"/>
      <color theme="1"/>
      <name val="Arial"/>
      <family val="2"/>
      <charset val="204"/>
    </font>
    <font>
      <sz val="11"/>
      <color theme="1"/>
      <name val="Calibri"/>
      <family val="2"/>
      <scheme val="minor"/>
    </font>
    <font>
      <b/>
      <sz val="11"/>
      <color indexed="10"/>
      <name val="Arial"/>
      <family val="2"/>
      <charset val="204"/>
    </font>
    <font>
      <sz val="11"/>
      <color indexed="10"/>
      <name val="Arial"/>
      <family val="2"/>
      <charset val="204"/>
    </font>
    <font>
      <sz val="11"/>
      <color indexed="9"/>
      <name val="Arial"/>
      <family val="2"/>
      <charset val="204"/>
    </font>
    <font>
      <b/>
      <sz val="14"/>
      <name val="Arial"/>
      <family val="2"/>
    </font>
    <font>
      <b/>
      <sz val="11"/>
      <color rgb="FFFF0000"/>
      <name val="Arial"/>
      <family val="2"/>
      <charset val="204"/>
    </font>
    <font>
      <sz val="11"/>
      <name val="Arial"/>
      <family val="2"/>
    </font>
    <font>
      <sz val="9"/>
      <name val="Arial"/>
      <family val="2"/>
      <charset val="204"/>
    </font>
    <font>
      <sz val="11"/>
      <name val="а"/>
      <charset val="204"/>
    </font>
    <font>
      <sz val="11"/>
      <color theme="3" tint="0.39997558519241921"/>
      <name val="Arial"/>
      <family val="2"/>
      <charset val="204"/>
    </font>
    <font>
      <vertAlign val="subscript"/>
      <sz val="11"/>
      <name val="Arial"/>
      <family val="2"/>
      <charset val="204"/>
    </font>
    <font>
      <i/>
      <sz val="12"/>
      <color theme="1"/>
      <name val="Arial"/>
      <family val="2"/>
      <charset val="204"/>
    </font>
    <font>
      <sz val="12"/>
      <name val="Arial"/>
      <family val="2"/>
      <charset val="204"/>
    </font>
    <font>
      <sz val="12"/>
      <name val="GreekC"/>
      <charset val="204"/>
    </font>
    <font>
      <sz val="11"/>
      <name val="GreekC"/>
      <charset val="204"/>
    </font>
    <font>
      <vertAlign val="superscript"/>
      <sz val="10"/>
      <name val="Arial"/>
      <family val="2"/>
      <charset val="204"/>
    </font>
  </fonts>
  <fills count="8">
    <fill>
      <patternFill patternType="none"/>
    </fill>
    <fill>
      <patternFill patternType="gray125"/>
    </fill>
    <fill>
      <patternFill patternType="solid">
        <fgColor rgb="FFFFE2A7"/>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
      <patternFill patternType="solid">
        <fgColor theme="6" tint="-0.249977111117893"/>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auto="1"/>
      </bottom>
      <diagonal/>
    </border>
    <border>
      <left style="medium">
        <color indexed="64"/>
      </left>
      <right/>
      <top style="thin">
        <color auto="1"/>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auto="1"/>
      </left>
      <right style="medium">
        <color indexed="64"/>
      </right>
      <top/>
      <bottom style="thin">
        <color auto="1"/>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s>
  <cellStyleXfs count="42">
    <xf numFmtId="0" fontId="0" fillId="0" borderId="0"/>
    <xf numFmtId="0" fontId="13" fillId="0" borderId="0"/>
    <xf numFmtId="0" fontId="18" fillId="0" borderId="0"/>
    <xf numFmtId="0" fontId="20" fillId="0" borderId="0"/>
    <xf numFmtId="0" fontId="12" fillId="0" borderId="0"/>
    <xf numFmtId="0" fontId="12" fillId="0" borderId="0"/>
    <xf numFmtId="0" fontId="18" fillId="0" borderId="0"/>
    <xf numFmtId="0" fontId="18" fillId="0" borderId="0"/>
    <xf numFmtId="0" fontId="25" fillId="0" borderId="0"/>
    <xf numFmtId="0" fontId="23" fillId="0" borderId="0"/>
    <xf numFmtId="0" fontId="12" fillId="0" borderId="0"/>
    <xf numFmtId="0" fontId="23" fillId="0" borderId="0"/>
    <xf numFmtId="0" fontId="18" fillId="0" borderId="0"/>
    <xf numFmtId="0" fontId="11" fillId="0" borderId="0"/>
    <xf numFmtId="0" fontId="10" fillId="0" borderId="0"/>
    <xf numFmtId="0" fontId="23" fillId="0" borderId="0"/>
    <xf numFmtId="164" fontId="18" fillId="0" borderId="0" applyFont="0" applyFill="0" applyBorder="0" applyAlignment="0" applyProtection="0"/>
    <xf numFmtId="0" fontId="9" fillId="0" borderId="0"/>
    <xf numFmtId="0" fontId="8" fillId="0" borderId="0"/>
    <xf numFmtId="0" fontId="7" fillId="0" borderId="0"/>
    <xf numFmtId="0" fontId="6" fillId="0" borderId="0"/>
    <xf numFmtId="0" fontId="5" fillId="0" borderId="0"/>
    <xf numFmtId="0" fontId="4" fillId="0" borderId="0"/>
    <xf numFmtId="169" fontId="35" fillId="0" borderId="0" applyFont="0" applyFill="0" applyBorder="0" applyAlignment="0" applyProtection="0"/>
    <xf numFmtId="0" fontId="3" fillId="0" borderId="0"/>
    <xf numFmtId="0" fontId="2"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4">
    <xf numFmtId="0" fontId="0" fillId="0" borderId="0" xfId="0"/>
    <xf numFmtId="0" fontId="22" fillId="0" borderId="0" xfId="0" applyFont="1"/>
    <xf numFmtId="0" fontId="15" fillId="0" borderId="0" xfId="0" applyFont="1" applyAlignment="1">
      <alignment vertical="center"/>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4" xfId="0" applyFont="1" applyBorder="1" applyAlignment="1">
      <alignment horizontal="center" vertical="center"/>
    </xf>
    <xf numFmtId="0" fontId="26" fillId="0" borderId="24"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7" xfId="0" applyFont="1" applyBorder="1" applyAlignment="1">
      <alignment horizontal="center" vertical="center"/>
    </xf>
    <xf numFmtId="0" fontId="28" fillId="0" borderId="27" xfId="0" applyFont="1" applyFill="1" applyBorder="1" applyAlignment="1">
      <alignment horizontal="center" vertical="center" wrapText="1"/>
    </xf>
    <xf numFmtId="0" fontId="16" fillId="0" borderId="30" xfId="0" applyFont="1" applyBorder="1" applyAlignment="1">
      <alignment horizontal="center" vertical="center"/>
    </xf>
    <xf numFmtId="0" fontId="16" fillId="0" borderId="8" xfId="0" applyFont="1" applyBorder="1" applyAlignment="1">
      <alignment horizontal="left" vertical="center" wrapText="1"/>
    </xf>
    <xf numFmtId="0" fontId="16" fillId="3" borderId="30" xfId="0" applyFont="1" applyFill="1" applyBorder="1" applyAlignment="1">
      <alignment horizontal="center"/>
    </xf>
    <xf numFmtId="0" fontId="16" fillId="3" borderId="13" xfId="0" applyFont="1" applyFill="1" applyBorder="1" applyAlignment="1">
      <alignment wrapText="1"/>
    </xf>
    <xf numFmtId="0" fontId="16" fillId="3" borderId="22" xfId="0" applyFont="1" applyFill="1" applyBorder="1" applyAlignment="1">
      <alignment wrapText="1"/>
    </xf>
    <xf numFmtId="0" fontId="16" fillId="0" borderId="13" xfId="0" applyFont="1" applyBorder="1" applyAlignment="1">
      <alignment wrapText="1"/>
    </xf>
    <xf numFmtId="0" fontId="16" fillId="0" borderId="22" xfId="0" applyFont="1" applyBorder="1" applyAlignment="1">
      <alignment wrapText="1"/>
    </xf>
    <xf numFmtId="0" fontId="16" fillId="0" borderId="14" xfId="0" applyFont="1" applyBorder="1" applyAlignment="1">
      <alignment wrapText="1"/>
    </xf>
    <xf numFmtId="0" fontId="16" fillId="0" borderId="13" xfId="0" applyFont="1" applyBorder="1" applyAlignment="1">
      <alignment horizontal="left" vertical="center" wrapText="1"/>
    </xf>
    <xf numFmtId="0" fontId="16" fillId="0" borderId="22" xfId="0" applyFont="1" applyBorder="1" applyAlignment="1">
      <alignment horizontal="left" vertical="center" wrapText="1"/>
    </xf>
    <xf numFmtId="0" fontId="16" fillId="3" borderId="13" xfId="0" applyFont="1" applyFill="1" applyBorder="1" applyAlignment="1">
      <alignment vertical="top" wrapText="1"/>
    </xf>
    <xf numFmtId="0" fontId="16" fillId="0" borderId="29" xfId="0" applyFont="1" applyBorder="1" applyAlignment="1">
      <alignment vertical="center"/>
    </xf>
    <xf numFmtId="0" fontId="16" fillId="0" borderId="4" xfId="0" applyFont="1" applyBorder="1" applyAlignment="1">
      <alignment vertical="center"/>
    </xf>
    <xf numFmtId="0" fontId="16" fillId="0" borderId="1" xfId="12" applyFont="1" applyBorder="1" applyAlignment="1">
      <alignment horizontal="center" vertical="center" wrapText="1"/>
    </xf>
    <xf numFmtId="0" fontId="27" fillId="2" borderId="10" xfId="0" applyFont="1" applyFill="1" applyBorder="1" applyAlignment="1">
      <alignment vertical="center"/>
    </xf>
    <xf numFmtId="0" fontId="16" fillId="0" borderId="13" xfId="0" applyFont="1" applyBorder="1" applyAlignment="1">
      <alignment vertical="center" wrapText="1"/>
    </xf>
    <xf numFmtId="0" fontId="16" fillId="3" borderId="13" xfId="0" applyFont="1" applyFill="1" applyBorder="1" applyAlignment="1">
      <alignment vertical="center" wrapText="1"/>
    </xf>
    <xf numFmtId="0" fontId="16" fillId="3" borderId="22" xfId="0" applyFont="1" applyFill="1" applyBorder="1" applyAlignment="1">
      <alignment vertical="center" wrapText="1"/>
    </xf>
    <xf numFmtId="3" fontId="16" fillId="3" borderId="1" xfId="0" applyNumberFormat="1" applyFont="1" applyFill="1" applyBorder="1" applyAlignment="1">
      <alignment vertical="center"/>
    </xf>
    <xf numFmtId="0" fontId="16" fillId="0" borderId="30" xfId="12" applyFont="1" applyBorder="1" applyAlignment="1">
      <alignment horizontal="center" vertical="center" wrapText="1"/>
    </xf>
    <xf numFmtId="0" fontId="27" fillId="2" borderId="42" xfId="0" applyFont="1" applyFill="1" applyBorder="1" applyAlignment="1">
      <alignment horizontal="center" vertical="center"/>
    </xf>
    <xf numFmtId="0" fontId="27" fillId="2" borderId="34"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10" xfId="0" applyFont="1" applyFill="1" applyBorder="1" applyAlignment="1">
      <alignment horizontal="center" vertical="center"/>
    </xf>
    <xf numFmtId="0" fontId="16" fillId="0" borderId="1" xfId="0" applyFont="1" applyBorder="1" applyAlignment="1">
      <alignment horizontal="center"/>
    </xf>
    <xf numFmtId="0" fontId="19" fillId="2" borderId="42"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51" xfId="0" applyFont="1" applyFill="1" applyBorder="1" applyAlignment="1">
      <alignment horizontal="center" vertical="center" wrapText="1"/>
    </xf>
    <xf numFmtId="0" fontId="15" fillId="0" borderId="0" xfId="0" applyFont="1" applyBorder="1" applyAlignment="1">
      <alignment vertical="center"/>
    </xf>
    <xf numFmtId="0" fontId="16" fillId="3" borderId="1" xfId="0" applyFont="1" applyFill="1" applyBorder="1" applyAlignment="1">
      <alignment vertical="center" wrapText="1"/>
    </xf>
    <xf numFmtId="0" fontId="16" fillId="2" borderId="51" xfId="0" applyFont="1" applyFill="1" applyBorder="1" applyAlignment="1">
      <alignment horizontal="center" vertical="center"/>
    </xf>
    <xf numFmtId="0" fontId="16" fillId="3" borderId="14" xfId="0" applyFont="1" applyFill="1" applyBorder="1" applyAlignment="1">
      <alignment wrapText="1"/>
    </xf>
    <xf numFmtId="0" fontId="16" fillId="0" borderId="22" xfId="0" applyFont="1" applyBorder="1" applyAlignment="1">
      <alignment horizontal="left" vertical="top" wrapText="1"/>
    </xf>
    <xf numFmtId="0" fontId="16" fillId="0" borderId="14" xfId="0" applyFont="1" applyBorder="1" applyAlignment="1">
      <alignment vertical="center" wrapText="1"/>
    </xf>
    <xf numFmtId="3" fontId="16" fillId="0" borderId="14" xfId="0" applyNumberFormat="1" applyFont="1" applyBorder="1" applyAlignment="1">
      <alignment horizontal="right"/>
    </xf>
    <xf numFmtId="3" fontId="16" fillId="0" borderId="13" xfId="0" applyNumberFormat="1" applyFont="1" applyFill="1" applyBorder="1" applyAlignment="1">
      <alignment horizontal="right"/>
    </xf>
    <xf numFmtId="4" fontId="16" fillId="0" borderId="5" xfId="12" applyNumberFormat="1" applyFont="1" applyBorder="1" applyAlignment="1">
      <alignment horizontal="right"/>
    </xf>
    <xf numFmtId="165" fontId="16" fillId="0" borderId="2" xfId="0" applyNumberFormat="1" applyFont="1" applyBorder="1" applyAlignment="1">
      <alignment horizontal="center" vertical="center"/>
    </xf>
    <xf numFmtId="0" fontId="29" fillId="0" borderId="0" xfId="21" applyFont="1" applyFill="1"/>
    <xf numFmtId="0" fontId="29" fillId="0" borderId="0" xfId="21" applyFont="1" applyFill="1" applyAlignment="1">
      <alignment vertical="center"/>
    </xf>
    <xf numFmtId="49" fontId="29" fillId="0" borderId="0" xfId="21" applyNumberFormat="1" applyFont="1" applyFill="1" applyAlignment="1">
      <alignment horizontal="center" vertical="center"/>
    </xf>
    <xf numFmtId="0" fontId="29" fillId="0" borderId="0" xfId="21" applyFont="1" applyFill="1" applyAlignment="1">
      <alignment wrapText="1"/>
    </xf>
    <xf numFmtId="0" fontId="29" fillId="0" borderId="0" xfId="21" applyFont="1" applyFill="1" applyAlignment="1">
      <alignment horizontal="center"/>
    </xf>
    <xf numFmtId="3" fontId="29" fillId="0" borderId="0" xfId="21" applyNumberFormat="1" applyFont="1" applyFill="1" applyAlignment="1"/>
    <xf numFmtId="0" fontId="29" fillId="0" borderId="0" xfId="21" applyFont="1" applyFill="1" applyAlignment="1">
      <alignment horizontal="right"/>
    </xf>
    <xf numFmtId="0" fontId="30" fillId="0" borderId="0" xfId="21" applyFont="1" applyFill="1"/>
    <xf numFmtId="0" fontId="14" fillId="0" borderId="19" xfId="21" applyFont="1" applyFill="1" applyBorder="1" applyAlignment="1">
      <alignment vertical="center" wrapText="1"/>
    </xf>
    <xf numFmtId="0" fontId="14" fillId="0" borderId="57" xfId="21" applyFont="1" applyFill="1" applyBorder="1" applyAlignment="1">
      <alignment horizontal="center" vertical="center" wrapText="1"/>
    </xf>
    <xf numFmtId="0" fontId="14" fillId="0" borderId="57" xfId="21" applyFont="1" applyFill="1" applyBorder="1" applyAlignment="1">
      <alignment horizontal="center" wrapText="1"/>
    </xf>
    <xf numFmtId="0" fontId="14" fillId="0" borderId="57" xfId="21" applyFont="1" applyFill="1" applyBorder="1" applyAlignment="1">
      <alignment horizontal="right" wrapText="1"/>
    </xf>
    <xf numFmtId="0" fontId="14" fillId="0" borderId="20" xfId="21" applyFont="1" applyFill="1" applyBorder="1" applyAlignment="1">
      <alignment horizontal="right" wrapText="1"/>
    </xf>
    <xf numFmtId="0" fontId="15" fillId="0" borderId="0" xfId="21" applyFont="1" applyAlignment="1">
      <alignment vertical="center"/>
    </xf>
    <xf numFmtId="0" fontId="26" fillId="0" borderId="23" xfId="21" applyFont="1" applyBorder="1" applyAlignment="1">
      <alignment horizontal="center" vertical="center" wrapText="1"/>
    </xf>
    <xf numFmtId="0" fontId="26" fillId="0" borderId="24" xfId="21" applyFont="1" applyBorder="1" applyAlignment="1">
      <alignment horizontal="center" vertical="center" wrapText="1"/>
    </xf>
    <xf numFmtId="0" fontId="26" fillId="0" borderId="24" xfId="21" applyFont="1" applyBorder="1" applyAlignment="1">
      <alignment horizontal="center" vertical="center"/>
    </xf>
    <xf numFmtId="0" fontId="26" fillId="0" borderId="24" xfId="21" applyFont="1" applyFill="1" applyBorder="1" applyAlignment="1">
      <alignment horizontal="center" vertical="center" wrapText="1"/>
    </xf>
    <xf numFmtId="0" fontId="26" fillId="0" borderId="25" xfId="21" applyFont="1" applyFill="1" applyBorder="1" applyAlignment="1">
      <alignment horizontal="center" vertical="center" wrapText="1"/>
    </xf>
    <xf numFmtId="0" fontId="18" fillId="0" borderId="0" xfId="21" applyFont="1" applyFill="1" applyBorder="1" applyAlignment="1">
      <alignment horizontal="center" vertical="center"/>
    </xf>
    <xf numFmtId="0" fontId="5" fillId="0" borderId="0" xfId="21"/>
    <xf numFmtId="0" fontId="15" fillId="0" borderId="0" xfId="21" applyFont="1" applyAlignment="1">
      <alignment horizontal="center" vertical="center"/>
    </xf>
    <xf numFmtId="0" fontId="18" fillId="0" borderId="26" xfId="21" applyFont="1" applyBorder="1" applyAlignment="1">
      <alignment horizontal="center" vertical="center" wrapText="1"/>
    </xf>
    <xf numFmtId="0" fontId="18" fillId="0" borderId="27" xfId="21" applyFont="1" applyBorder="1" applyAlignment="1">
      <alignment horizontal="center" vertical="center" wrapText="1"/>
    </xf>
    <xf numFmtId="0" fontId="18" fillId="0" borderId="27" xfId="21" applyFont="1" applyBorder="1" applyAlignment="1">
      <alignment horizontal="center" wrapText="1"/>
    </xf>
    <xf numFmtId="0" fontId="18" fillId="0" borderId="27" xfId="21" applyFont="1" applyBorder="1" applyAlignment="1">
      <alignment horizontal="center"/>
    </xf>
    <xf numFmtId="0" fontId="18" fillId="0" borderId="27" xfId="21" applyFont="1" applyFill="1" applyBorder="1" applyAlignment="1">
      <alignment horizontal="center" wrapText="1"/>
    </xf>
    <xf numFmtId="0" fontId="18" fillId="0" borderId="28" xfId="21" applyFont="1" applyFill="1" applyBorder="1" applyAlignment="1">
      <alignment horizontal="center" wrapText="1"/>
    </xf>
    <xf numFmtId="0" fontId="18" fillId="0" borderId="0" xfId="21" applyFont="1" applyFill="1" applyBorder="1" applyAlignment="1">
      <alignment horizontal="center" vertical="center" wrapText="1"/>
    </xf>
    <xf numFmtId="0" fontId="5" fillId="0" borderId="0" xfId="21" applyAlignment="1">
      <alignment horizontal="center"/>
    </xf>
    <xf numFmtId="0" fontId="32" fillId="0" borderId="26" xfId="21" applyFont="1" applyFill="1" applyBorder="1" applyAlignment="1">
      <alignment vertical="center"/>
    </xf>
    <xf numFmtId="0" fontId="26" fillId="0" borderId="27" xfId="15" applyFont="1" applyFill="1" applyBorder="1" applyAlignment="1"/>
    <xf numFmtId="0" fontId="29" fillId="3" borderId="0" xfId="21" applyFont="1" applyFill="1"/>
    <xf numFmtId="0" fontId="33" fillId="3" borderId="29" xfId="21" applyFont="1" applyFill="1" applyBorder="1" applyAlignment="1">
      <alignment vertical="center"/>
    </xf>
    <xf numFmtId="49" fontId="33" fillId="3" borderId="30" xfId="21" applyNumberFormat="1" applyFont="1" applyFill="1" applyBorder="1" applyAlignment="1">
      <alignment horizontal="center" vertical="center" wrapText="1"/>
    </xf>
    <xf numFmtId="0" fontId="33" fillId="3" borderId="30" xfId="21" applyFont="1" applyFill="1" applyBorder="1" applyAlignment="1">
      <alignment horizontal="justify" vertical="center" wrapText="1"/>
    </xf>
    <xf numFmtId="0" fontId="33" fillId="3" borderId="30" xfId="21" applyFont="1" applyFill="1" applyBorder="1" applyAlignment="1">
      <alignment horizontal="center"/>
    </xf>
    <xf numFmtId="4" fontId="33" fillId="3" borderId="30" xfId="21" applyNumberFormat="1" applyFont="1" applyFill="1" applyBorder="1" applyAlignment="1">
      <alignment horizontal="right"/>
    </xf>
    <xf numFmtId="4" fontId="33" fillId="3" borderId="31" xfId="21" applyNumberFormat="1" applyFont="1" applyFill="1" applyBorder="1" applyAlignment="1">
      <alignment horizontal="right"/>
    </xf>
    <xf numFmtId="0" fontId="29" fillId="3" borderId="0" xfId="21" applyFont="1" applyFill="1" applyBorder="1"/>
    <xf numFmtId="0" fontId="33" fillId="0" borderId="12" xfId="21" applyFont="1" applyFill="1" applyBorder="1" applyAlignment="1">
      <alignment vertical="center"/>
    </xf>
    <xf numFmtId="0" fontId="33" fillId="0" borderId="1" xfId="21" applyFont="1" applyFill="1" applyBorder="1" applyAlignment="1">
      <alignment horizontal="justify" vertical="center" wrapText="1"/>
    </xf>
    <xf numFmtId="0" fontId="18" fillId="0" borderId="1" xfId="21" applyFont="1" applyFill="1" applyBorder="1" applyAlignment="1">
      <alignment horizontal="center" vertical="center"/>
    </xf>
    <xf numFmtId="0" fontId="18" fillId="0" borderId="5" xfId="21" applyFont="1" applyFill="1" applyBorder="1" applyAlignment="1">
      <alignment horizontal="center" vertical="center"/>
    </xf>
    <xf numFmtId="4" fontId="29" fillId="0" borderId="0" xfId="21" applyNumberFormat="1" applyFont="1" applyFill="1"/>
    <xf numFmtId="0" fontId="29" fillId="0" borderId="0" xfId="21" applyFont="1" applyFill="1" applyBorder="1"/>
    <xf numFmtId="0" fontId="29" fillId="5" borderId="0" xfId="21" applyFont="1" applyFill="1" applyBorder="1"/>
    <xf numFmtId="0" fontId="33" fillId="0" borderId="21" xfId="21" applyFont="1" applyFill="1" applyBorder="1" applyAlignment="1">
      <alignment vertical="center"/>
    </xf>
    <xf numFmtId="0" fontId="33" fillId="0" borderId="1" xfId="21" applyFont="1" applyFill="1" applyBorder="1" applyAlignment="1">
      <alignment horizontal="center"/>
    </xf>
    <xf numFmtId="4" fontId="18" fillId="0" borderId="1" xfId="21" applyNumberFormat="1" applyFont="1" applyFill="1" applyBorder="1" applyAlignment="1">
      <alignment horizontal="right"/>
    </xf>
    <xf numFmtId="4" fontId="33" fillId="0" borderId="1" xfId="21" applyNumberFormat="1" applyFont="1" applyFill="1" applyBorder="1" applyAlignment="1">
      <alignment horizontal="right"/>
    </xf>
    <xf numFmtId="4" fontId="33" fillId="0" borderId="5" xfId="21" applyNumberFormat="1" applyFont="1" applyFill="1" applyBorder="1" applyAlignment="1">
      <alignment horizontal="right"/>
    </xf>
    <xf numFmtId="0" fontId="33" fillId="0" borderId="4" xfId="21" applyFont="1" applyFill="1" applyBorder="1" applyAlignment="1">
      <alignment vertical="center"/>
    </xf>
    <xf numFmtId="167" fontId="33" fillId="0" borderId="4" xfId="21" applyNumberFormat="1" applyFont="1" applyFill="1" applyBorder="1" applyAlignment="1">
      <alignment vertical="center"/>
    </xf>
    <xf numFmtId="49" fontId="33" fillId="0" borderId="1" xfId="21" applyNumberFormat="1" applyFont="1" applyFill="1" applyBorder="1" applyAlignment="1">
      <alignment horizontal="center" vertical="center" wrapText="1"/>
    </xf>
    <xf numFmtId="167" fontId="33" fillId="0" borderId="1" xfId="21" applyNumberFormat="1" applyFont="1" applyFill="1" applyBorder="1" applyAlignment="1">
      <alignment vertical="center" wrapText="1"/>
    </xf>
    <xf numFmtId="4" fontId="14" fillId="0" borderId="28" xfId="21" applyNumberFormat="1" applyFont="1" applyFill="1" applyBorder="1" applyAlignment="1">
      <alignment horizontal="right"/>
    </xf>
    <xf numFmtId="49" fontId="33" fillId="0" borderId="1" xfId="21" applyNumberFormat="1" applyFont="1" applyFill="1" applyBorder="1" applyAlignment="1">
      <alignment horizontal="center" vertical="center"/>
    </xf>
    <xf numFmtId="167" fontId="33" fillId="0" borderId="1" xfId="21" applyNumberFormat="1" applyFont="1" applyFill="1" applyBorder="1" applyAlignment="1">
      <alignment horizontal="center"/>
    </xf>
    <xf numFmtId="0" fontId="23" fillId="0" borderId="1" xfId="21" applyFont="1" applyFill="1" applyBorder="1" applyAlignment="1">
      <alignment horizontal="justify" vertical="center" wrapText="1"/>
    </xf>
    <xf numFmtId="4" fontId="21" fillId="0" borderId="28" xfId="21" applyNumberFormat="1" applyFont="1" applyFill="1" applyBorder="1" applyAlignment="1">
      <alignment horizontal="right"/>
    </xf>
    <xf numFmtId="0" fontId="19" fillId="0" borderId="30" xfId="8" applyFont="1" applyFill="1" applyBorder="1" applyAlignment="1">
      <alignment horizontal="center" vertical="center" wrapText="1"/>
    </xf>
    <xf numFmtId="0" fontId="19" fillId="0" borderId="31" xfId="8" applyFont="1" applyFill="1" applyBorder="1" applyAlignment="1">
      <alignment horizontal="center" vertical="center" wrapText="1"/>
    </xf>
    <xf numFmtId="0" fontId="16" fillId="0" borderId="0" xfId="12" applyFont="1" applyBorder="1" applyAlignment="1">
      <alignment horizontal="center" vertical="center" wrapText="1"/>
    </xf>
    <xf numFmtId="0" fontId="16" fillId="0" borderId="0" xfId="12" applyFont="1" applyFill="1"/>
    <xf numFmtId="0" fontId="19" fillId="0" borderId="0" xfId="12" applyFont="1" applyBorder="1" applyAlignment="1">
      <alignment vertical="center"/>
    </xf>
    <xf numFmtId="0" fontId="16" fillId="0" borderId="13" xfId="12" applyFont="1" applyBorder="1" applyAlignment="1">
      <alignment horizontal="justify" wrapText="1"/>
    </xf>
    <xf numFmtId="0" fontId="16" fillId="0" borderId="0" xfId="12" applyFont="1" applyBorder="1" applyAlignment="1">
      <alignment horizontal="right" vertical="center"/>
    </xf>
    <xf numFmtId="0" fontId="16" fillId="6" borderId="22" xfId="12" applyFont="1" applyFill="1" applyBorder="1" applyAlignment="1">
      <alignment horizontal="justify" vertical="center" wrapText="1"/>
    </xf>
    <xf numFmtId="0" fontId="19" fillId="0" borderId="0" xfId="12" applyFont="1" applyBorder="1" applyAlignment="1">
      <alignment horizontal="right" vertical="center"/>
    </xf>
    <xf numFmtId="0" fontId="16" fillId="0" borderId="4" xfId="12" applyFont="1" applyFill="1" applyBorder="1" applyAlignment="1">
      <alignment horizontal="center" vertical="center"/>
    </xf>
    <xf numFmtId="0" fontId="16" fillId="0" borderId="1" xfId="12" applyFont="1" applyBorder="1" applyAlignment="1">
      <alignment vertical="center" wrapText="1"/>
    </xf>
    <xf numFmtId="0" fontId="16" fillId="0" borderId="1" xfId="12" applyFont="1" applyFill="1" applyBorder="1" applyAlignment="1">
      <alignment horizontal="center"/>
    </xf>
    <xf numFmtId="0" fontId="16" fillId="0" borderId="1" xfId="12" applyFont="1" applyBorder="1" applyAlignment="1">
      <alignment horizontal="right"/>
    </xf>
    <xf numFmtId="0" fontId="16" fillId="0" borderId="12" xfId="12" applyFont="1" applyFill="1" applyBorder="1" applyAlignment="1">
      <alignment horizontal="center" vertical="center"/>
    </xf>
    <xf numFmtId="0" fontId="16" fillId="0" borderId="13" xfId="12" applyFont="1" applyBorder="1" applyAlignment="1">
      <alignment vertical="center" wrapText="1"/>
    </xf>
    <xf numFmtId="0" fontId="16" fillId="0" borderId="13" xfId="12" applyFont="1" applyFill="1" applyBorder="1" applyAlignment="1">
      <alignment horizontal="center"/>
    </xf>
    <xf numFmtId="4" fontId="16" fillId="0" borderId="15" xfId="12" applyNumberFormat="1" applyFont="1" applyBorder="1" applyAlignment="1">
      <alignment horizontal="right"/>
    </xf>
    <xf numFmtId="0" fontId="16" fillId="0" borderId="0" xfId="12" applyFont="1" applyFill="1" applyBorder="1"/>
    <xf numFmtId="0" fontId="16" fillId="0" borderId="13" xfId="12" applyFont="1" applyBorder="1" applyAlignment="1">
      <alignment horizontal="left" wrapText="1"/>
    </xf>
    <xf numFmtId="0" fontId="19" fillId="0" borderId="41" xfId="12" applyFont="1" applyBorder="1" applyAlignment="1">
      <alignment vertical="center" wrapText="1"/>
    </xf>
    <xf numFmtId="4" fontId="19" fillId="0" borderId="46" xfId="12" applyNumberFormat="1" applyFont="1" applyBorder="1" applyAlignment="1">
      <alignment horizontal="right" vertical="center"/>
    </xf>
    <xf numFmtId="0" fontId="16" fillId="0" borderId="0" xfId="12" applyFont="1" applyFill="1" applyBorder="1" applyAlignment="1">
      <alignment vertical="center" wrapText="1"/>
    </xf>
    <xf numFmtId="4" fontId="36" fillId="0" borderId="0" xfId="12" applyNumberFormat="1" applyFont="1" applyFill="1" applyBorder="1" applyAlignment="1">
      <alignment horizontal="right"/>
    </xf>
    <xf numFmtId="4" fontId="19" fillId="0" borderId="0" xfId="12" applyNumberFormat="1" applyFont="1" applyFill="1" applyBorder="1" applyAlignment="1">
      <alignment horizontal="right"/>
    </xf>
    <xf numFmtId="0" fontId="16" fillId="0" borderId="0" xfId="12" applyFont="1" applyFill="1" applyBorder="1" applyAlignment="1">
      <alignment horizontal="center"/>
    </xf>
    <xf numFmtId="4" fontId="16" fillId="0" borderId="0" xfId="12" applyNumberFormat="1" applyFont="1" applyFill="1" applyBorder="1" applyAlignment="1">
      <alignment horizontal="right"/>
    </xf>
    <xf numFmtId="4" fontId="37" fillId="0" borderId="0" xfId="12" applyNumberFormat="1" applyFont="1" applyFill="1" applyBorder="1" applyAlignment="1">
      <alignment horizontal="right"/>
    </xf>
    <xf numFmtId="0" fontId="16" fillId="0" borderId="0" xfId="12" applyFont="1" applyFill="1" applyBorder="1" applyAlignment="1">
      <alignment horizontal="right" vertical="center" wrapText="1"/>
    </xf>
    <xf numFmtId="0" fontId="16" fillId="0" borderId="0" xfId="12" applyFont="1" applyFill="1" applyBorder="1" applyAlignment="1">
      <alignment horizontal="left" vertical="top" wrapText="1"/>
    </xf>
    <xf numFmtId="4" fontId="37" fillId="0" borderId="0" xfId="12" applyNumberFormat="1" applyFont="1" applyFill="1" applyBorder="1" applyAlignment="1"/>
    <xf numFmtId="3" fontId="16" fillId="0" borderId="0" xfId="12" applyNumberFormat="1" applyFont="1" applyFill="1" applyBorder="1" applyAlignment="1">
      <alignment horizontal="right"/>
    </xf>
    <xf numFmtId="0" fontId="16" fillId="0" borderId="0" xfId="12" applyFont="1" applyFill="1" applyBorder="1" applyAlignment="1">
      <alignment vertical="top" wrapText="1"/>
    </xf>
    <xf numFmtId="0" fontId="19" fillId="0" borderId="0" xfId="12" applyFont="1" applyFill="1" applyBorder="1" applyAlignment="1">
      <alignment horizontal="center" vertical="center" wrapText="1"/>
    </xf>
    <xf numFmtId="4" fontId="16" fillId="0" borderId="0" xfId="12" applyNumberFormat="1" applyFont="1" applyFill="1" applyBorder="1" applyAlignment="1">
      <alignment horizontal="right" wrapText="1"/>
    </xf>
    <xf numFmtId="0" fontId="16" fillId="0" borderId="0" xfId="12" applyNumberFormat="1" applyFont="1" applyFill="1" applyBorder="1" applyAlignment="1">
      <alignment horizontal="right"/>
    </xf>
    <xf numFmtId="0" fontId="37" fillId="0" borderId="0" xfId="12" applyNumberFormat="1" applyFont="1" applyFill="1" applyBorder="1" applyAlignment="1">
      <alignment horizontal="right"/>
    </xf>
    <xf numFmtId="0" fontId="16" fillId="0" borderId="0" xfId="12" applyFont="1" applyFill="1" applyBorder="1" applyAlignment="1">
      <alignment horizontal="justify" vertical="top" wrapText="1"/>
    </xf>
    <xf numFmtId="4" fontId="16" fillId="0" borderId="0" xfId="12" applyNumberFormat="1" applyFont="1" applyFill="1" applyBorder="1" applyAlignment="1"/>
    <xf numFmtId="0" fontId="19" fillId="0" borderId="0" xfId="12" applyFont="1" applyFill="1" applyBorder="1" applyAlignment="1">
      <alignment horizontal="right"/>
    </xf>
    <xf numFmtId="0" fontId="16" fillId="0" borderId="0" xfId="12" applyFont="1" applyFill="1" applyBorder="1" applyAlignment="1">
      <alignment horizontal="right"/>
    </xf>
    <xf numFmtId="2" fontId="16" fillId="0" borderId="0" xfId="12" applyNumberFormat="1" applyFont="1" applyFill="1" applyBorder="1" applyAlignment="1">
      <alignment horizontal="right"/>
    </xf>
    <xf numFmtId="4" fontId="19" fillId="0" borderId="0" xfId="12" applyNumberFormat="1" applyFont="1" applyFill="1" applyBorder="1" applyAlignment="1">
      <alignment vertical="center" wrapText="1"/>
    </xf>
    <xf numFmtId="0" fontId="16" fillId="0" borderId="0" xfId="12" applyFont="1" applyFill="1" applyBorder="1" applyAlignment="1">
      <alignment horizontal="right" vertical="top" wrapText="1"/>
    </xf>
    <xf numFmtId="4" fontId="38" fillId="0" borderId="0" xfId="12" applyNumberFormat="1" applyFont="1" applyFill="1" applyBorder="1" applyAlignment="1">
      <alignment horizontal="right"/>
    </xf>
    <xf numFmtId="0" fontId="16" fillId="0" borderId="0" xfId="12" applyFont="1" applyFill="1" applyBorder="1" applyAlignment="1">
      <alignment horizontal="center" vertical="top" wrapText="1"/>
    </xf>
    <xf numFmtId="0" fontId="16" fillId="0" borderId="0" xfId="12" applyFont="1" applyFill="1" applyBorder="1" applyAlignment="1">
      <alignment wrapText="1"/>
    </xf>
    <xf numFmtId="0" fontId="16" fillId="0" borderId="0" xfId="12" applyFont="1" applyFill="1" applyBorder="1" applyAlignment="1">
      <alignment horizontal="center" vertical="top"/>
    </xf>
    <xf numFmtId="4" fontId="16" fillId="0" borderId="0" xfId="12" applyNumberFormat="1" applyFont="1" applyFill="1" applyBorder="1" applyAlignment="1">
      <alignment horizontal="right" vertical="top" wrapText="1"/>
    </xf>
    <xf numFmtId="4" fontId="16" fillId="0" borderId="0" xfId="12" applyNumberFormat="1" applyFont="1" applyFill="1" applyBorder="1" applyAlignment="1">
      <alignment horizontal="right" vertical="top"/>
    </xf>
    <xf numFmtId="0" fontId="16" fillId="0" borderId="0" xfId="12" applyNumberFormat="1" applyFont="1" applyFill="1" applyBorder="1" applyAlignment="1">
      <alignment horizontal="right" vertical="top"/>
    </xf>
    <xf numFmtId="0" fontId="19" fillId="0" borderId="0" xfId="12" applyFont="1" applyFill="1" applyBorder="1" applyAlignment="1">
      <alignment vertical="center" wrapText="1"/>
    </xf>
    <xf numFmtId="4" fontId="19" fillId="0" borderId="0" xfId="12" applyNumberFormat="1" applyFont="1" applyFill="1" applyBorder="1"/>
    <xf numFmtId="0" fontId="0" fillId="0" borderId="0" xfId="0" applyAlignment="1">
      <alignment vertical="center"/>
    </xf>
    <xf numFmtId="0" fontId="4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41" fillId="0" borderId="0" xfId="0" applyFont="1" applyAlignment="1">
      <alignment vertical="center"/>
    </xf>
    <xf numFmtId="0" fontId="16" fillId="0" borderId="0" xfId="0" applyFont="1" applyAlignment="1">
      <alignment vertical="center"/>
    </xf>
    <xf numFmtId="0" fontId="42" fillId="0" borderId="0" xfId="0" applyFont="1" applyAlignment="1">
      <alignment horizontal="center" vertical="center"/>
    </xf>
    <xf numFmtId="0" fontId="19" fillId="0" borderId="23" xfId="0" applyFont="1" applyBorder="1" applyAlignment="1">
      <alignment horizontal="center" vertical="center" wrapText="1"/>
    </xf>
    <xf numFmtId="0" fontId="19" fillId="0" borderId="24" xfId="0" applyFont="1" applyBorder="1" applyAlignment="1">
      <alignment horizontal="left" vertical="center" indent="1"/>
    </xf>
    <xf numFmtId="0" fontId="19" fillId="0" borderId="25" xfId="0" applyFont="1" applyBorder="1" applyAlignment="1">
      <alignment horizontal="center" vertical="center"/>
    </xf>
    <xf numFmtId="0" fontId="26" fillId="0" borderId="29" xfId="0" applyFont="1" applyBorder="1" applyAlignment="1">
      <alignment horizontal="center" vertical="center" wrapText="1"/>
    </xf>
    <xf numFmtId="0" fontId="0" fillId="0" borderId="0" xfId="0" applyBorder="1" applyAlignment="1">
      <alignment vertical="center"/>
    </xf>
    <xf numFmtId="0" fontId="33" fillId="0" borderId="0" xfId="0" applyFont="1" applyBorder="1" applyAlignment="1">
      <alignment vertical="center"/>
    </xf>
    <xf numFmtId="0" fontId="26" fillId="0" borderId="4" xfId="0" applyFont="1" applyFill="1" applyBorder="1" applyAlignment="1">
      <alignment horizontal="center" vertical="center" wrapText="1"/>
    </xf>
    <xf numFmtId="39" fontId="18" fillId="0" borderId="5" xfId="23" applyNumberFormat="1" applyFont="1" applyFill="1" applyBorder="1" applyAlignment="1">
      <alignment horizontal="center" vertical="center"/>
    </xf>
    <xf numFmtId="0" fontId="18" fillId="0" borderId="8" xfId="0" applyFont="1" applyFill="1" applyBorder="1" applyAlignment="1">
      <alignment horizontal="left" vertical="center" wrapText="1" indent="1"/>
    </xf>
    <xf numFmtId="0" fontId="18" fillId="0" borderId="30" xfId="0" applyFont="1" applyFill="1" applyBorder="1" applyAlignment="1">
      <alignment horizontal="left" vertical="center" wrapText="1" indent="1"/>
    </xf>
    <xf numFmtId="39" fontId="18" fillId="0" borderId="37" xfId="23" applyNumberFormat="1" applyFont="1" applyFill="1" applyBorder="1" applyAlignment="1">
      <alignment horizontal="center" vertical="center"/>
    </xf>
    <xf numFmtId="0" fontId="21" fillId="0" borderId="0" xfId="0" applyFont="1" applyBorder="1" applyAlignment="1">
      <alignment wrapText="1"/>
    </xf>
    <xf numFmtId="0" fontId="31" fillId="0" borderId="0" xfId="21" applyFont="1" applyFill="1" applyBorder="1" applyAlignment="1">
      <alignment vertical="center" wrapText="1"/>
    </xf>
    <xf numFmtId="4" fontId="14" fillId="0" borderId="11" xfId="0" applyNumberFormat="1" applyFont="1" applyBorder="1" applyAlignment="1">
      <alignment vertical="center"/>
    </xf>
    <xf numFmtId="0" fontId="15" fillId="0" borderId="18" xfId="0" applyFont="1" applyBorder="1" applyAlignment="1">
      <alignment vertical="center"/>
    </xf>
    <xf numFmtId="39" fontId="18" fillId="0" borderId="31" xfId="23" applyNumberFormat="1" applyFont="1" applyFill="1" applyBorder="1" applyAlignment="1">
      <alignment horizontal="center" vertical="center"/>
    </xf>
    <xf numFmtId="0" fontId="26" fillId="0" borderId="7" xfId="0" applyFont="1" applyBorder="1" applyAlignment="1">
      <alignment horizontal="center" vertical="center" wrapText="1"/>
    </xf>
    <xf numFmtId="0" fontId="18" fillId="0" borderId="1"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8" fillId="0" borderId="28" xfId="0" applyFont="1" applyFill="1" applyBorder="1" applyAlignment="1">
      <alignment horizontal="center" vertical="center" wrapText="1"/>
    </xf>
    <xf numFmtId="4" fontId="14" fillId="0" borderId="16" xfId="0" applyNumberFormat="1" applyFont="1" applyBorder="1" applyAlignment="1">
      <alignment horizontal="right"/>
    </xf>
    <xf numFmtId="4" fontId="16" fillId="0" borderId="37" xfId="0" applyNumberFormat="1" applyFont="1" applyBorder="1" applyAlignment="1"/>
    <xf numFmtId="0" fontId="16" fillId="3" borderId="14" xfId="0" applyFont="1" applyFill="1" applyBorder="1" applyAlignment="1">
      <alignment vertical="center" wrapText="1"/>
    </xf>
    <xf numFmtId="0" fontId="27" fillId="2" borderId="51" xfId="0" applyFont="1" applyFill="1" applyBorder="1" applyAlignment="1">
      <alignment vertical="center"/>
    </xf>
    <xf numFmtId="0" fontId="27" fillId="2" borderId="42" xfId="0" applyFont="1" applyFill="1" applyBorder="1" applyAlignment="1">
      <alignment vertical="center"/>
    </xf>
    <xf numFmtId="0" fontId="27" fillId="2" borderId="43" xfId="0" applyFont="1" applyFill="1" applyBorder="1" applyAlignment="1">
      <alignment vertical="center"/>
    </xf>
    <xf numFmtId="0" fontId="27" fillId="2" borderId="44" xfId="0" applyFont="1" applyFill="1" applyBorder="1" applyAlignment="1">
      <alignment vertical="center"/>
    </xf>
    <xf numFmtId="0" fontId="16" fillId="0" borderId="41" xfId="0" applyFont="1" applyBorder="1" applyAlignment="1">
      <alignment vertical="center" wrapText="1"/>
    </xf>
    <xf numFmtId="0" fontId="16" fillId="0" borderId="22" xfId="0" applyFont="1" applyBorder="1" applyAlignment="1">
      <alignment vertical="center" wrapText="1"/>
    </xf>
    <xf numFmtId="0" fontId="16" fillId="0" borderId="24" xfId="0" applyFont="1" applyBorder="1" applyAlignment="1">
      <alignment vertical="center" wrapText="1"/>
    </xf>
    <xf numFmtId="4" fontId="16" fillId="0" borderId="24" xfId="0" applyNumberFormat="1" applyFont="1" applyBorder="1" applyAlignment="1">
      <alignment horizontal="right"/>
    </xf>
    <xf numFmtId="4" fontId="16" fillId="0" borderId="25" xfId="0" applyNumberFormat="1" applyFont="1" applyBorder="1" applyAlignment="1">
      <alignment horizontal="right"/>
    </xf>
    <xf numFmtId="0" fontId="43" fillId="3" borderId="13" xfId="0" applyFont="1" applyFill="1" applyBorder="1" applyAlignment="1"/>
    <xf numFmtId="0" fontId="43" fillId="3" borderId="39" xfId="0" applyFont="1" applyFill="1" applyBorder="1" applyAlignment="1">
      <alignment horizontal="center"/>
    </xf>
    <xf numFmtId="0" fontId="44" fillId="7" borderId="0" xfId="0" applyFont="1" applyFill="1" applyAlignment="1">
      <alignment vertical="center"/>
    </xf>
    <xf numFmtId="4" fontId="16" fillId="0" borderId="2" xfId="12" applyNumberFormat="1" applyFont="1" applyBorder="1" applyAlignment="1">
      <alignment horizontal="right"/>
    </xf>
    <xf numFmtId="0" fontId="16" fillId="0" borderId="13" xfId="12" applyFont="1" applyBorder="1" applyAlignment="1">
      <alignment horizontal="right" wrapText="1"/>
    </xf>
    <xf numFmtId="4" fontId="16" fillId="0" borderId="13" xfId="12" applyNumberFormat="1" applyFont="1" applyBorder="1" applyAlignment="1">
      <alignment horizontal="right" wrapText="1"/>
    </xf>
    <xf numFmtId="0" fontId="16" fillId="0" borderId="14" xfId="0" applyFont="1" applyBorder="1" applyAlignment="1">
      <alignment horizontal="left" vertical="center" wrapText="1"/>
    </xf>
    <xf numFmtId="0" fontId="16" fillId="0" borderId="1" xfId="12" applyFont="1" applyFill="1" applyBorder="1" applyAlignment="1">
      <alignment horizontal="center" vertical="center"/>
    </xf>
    <xf numFmtId="0" fontId="16" fillId="0" borderId="13" xfId="12" applyFont="1" applyFill="1" applyBorder="1" applyAlignment="1">
      <alignment horizontal="center" vertical="center"/>
    </xf>
    <xf numFmtId="0" fontId="19" fillId="0" borderId="0" xfId="12" applyFont="1" applyFill="1" applyBorder="1" applyAlignment="1">
      <alignment horizontal="right" vertical="center" wrapText="1"/>
    </xf>
    <xf numFmtId="0" fontId="19" fillId="0" borderId="0" xfId="12" applyFont="1" applyFill="1" applyBorder="1" applyAlignment="1">
      <alignment horizontal="center"/>
    </xf>
    <xf numFmtId="0" fontId="19" fillId="0" borderId="0" xfId="12" applyFont="1" applyFill="1" applyBorder="1" applyAlignment="1">
      <alignment horizontal="left" vertical="center" wrapText="1"/>
    </xf>
    <xf numFmtId="0" fontId="16" fillId="0" borderId="0" xfId="12" applyFont="1" applyFill="1" applyBorder="1" applyAlignment="1">
      <alignment horizontal="center" vertical="center" wrapText="1"/>
    </xf>
    <xf numFmtId="0" fontId="19" fillId="0" borderId="0" xfId="12" applyFont="1" applyFill="1" applyBorder="1" applyAlignment="1">
      <alignment horizontal="right" vertical="top" wrapText="1"/>
    </xf>
    <xf numFmtId="4" fontId="16" fillId="0" borderId="5" xfId="0" applyNumberFormat="1" applyFont="1" applyBorder="1" applyAlignment="1"/>
    <xf numFmtId="4" fontId="16" fillId="0" borderId="15" xfId="0" applyNumberFormat="1" applyFont="1" applyBorder="1" applyAlignment="1"/>
    <xf numFmtId="4" fontId="16" fillId="0" borderId="5" xfId="0" applyNumberFormat="1" applyFont="1" applyFill="1" applyBorder="1" applyAlignment="1"/>
    <xf numFmtId="4" fontId="16" fillId="3" borderId="5" xfId="0" applyNumberFormat="1" applyFont="1" applyFill="1" applyBorder="1" applyAlignment="1"/>
    <xf numFmtId="0" fontId="19" fillId="2" borderId="63" xfId="0" applyFont="1" applyFill="1" applyBorder="1" applyAlignment="1">
      <alignment horizontal="center" vertical="center" wrapText="1"/>
    </xf>
    <xf numFmtId="0" fontId="16" fillId="0" borderId="1" xfId="12" applyFont="1" applyBorder="1" applyAlignment="1">
      <alignment horizontal="justify" vertical="center" wrapText="1"/>
    </xf>
    <xf numFmtId="0" fontId="16" fillId="0" borderId="30" xfId="12" applyFont="1" applyBorder="1" applyAlignment="1">
      <alignment horizontal="justify" vertical="center" wrapText="1"/>
    </xf>
    <xf numFmtId="0" fontId="19" fillId="0" borderId="7" xfId="0" applyFont="1" applyFill="1" applyBorder="1" applyAlignment="1">
      <alignment horizontal="right" wrapText="1"/>
    </xf>
    <xf numFmtId="0" fontId="19" fillId="0" borderId="8" xfId="0" applyFont="1" applyFill="1" applyBorder="1" applyAlignment="1">
      <alignment horizontal="right" wrapText="1"/>
    </xf>
    <xf numFmtId="0" fontId="15" fillId="0" borderId="0" xfId="25" applyFont="1" applyAlignment="1">
      <alignment vertical="center"/>
    </xf>
    <xf numFmtId="0" fontId="26" fillId="0" borderId="23" xfId="25" applyFont="1" applyBorder="1" applyAlignment="1">
      <alignment horizontal="center" vertical="center" wrapText="1"/>
    </xf>
    <xf numFmtId="0" fontId="26" fillId="0" borderId="27" xfId="25" applyFont="1" applyBorder="1" applyAlignment="1">
      <alignment horizontal="center" vertical="center" wrapText="1"/>
    </xf>
    <xf numFmtId="0" fontId="19" fillId="0" borderId="30" xfId="25" applyFont="1" applyFill="1" applyBorder="1" applyAlignment="1">
      <alignment horizontal="center" vertical="center" wrapText="1"/>
    </xf>
    <xf numFmtId="168" fontId="19" fillId="0" borderId="30" xfId="25" applyNumberFormat="1" applyFont="1" applyFill="1" applyBorder="1" applyAlignment="1">
      <alignment horizontal="center" vertical="center" wrapText="1"/>
    </xf>
    <xf numFmtId="0" fontId="28" fillId="0" borderId="26" xfId="25" applyFont="1" applyBorder="1" applyAlignment="1">
      <alignment horizontal="center" vertical="center" wrapText="1"/>
    </xf>
    <xf numFmtId="0" fontId="28" fillId="0" borderId="27" xfId="25" applyFont="1" applyBorder="1" applyAlignment="1">
      <alignment horizontal="center" vertical="center" wrapText="1"/>
    </xf>
    <xf numFmtId="0" fontId="28" fillId="0" borderId="27" xfId="25" applyFont="1" applyBorder="1" applyAlignment="1">
      <alignment horizontal="center" vertical="center"/>
    </xf>
    <xf numFmtId="0" fontId="28" fillId="0" borderId="27" xfId="25" applyFont="1" applyFill="1" applyBorder="1" applyAlignment="1">
      <alignment horizontal="center" vertical="center" wrapText="1"/>
    </xf>
    <xf numFmtId="0" fontId="28" fillId="0" borderId="28" xfId="25" applyFont="1" applyFill="1" applyBorder="1" applyAlignment="1">
      <alignment horizontal="center" vertical="center" wrapText="1"/>
    </xf>
    <xf numFmtId="0" fontId="19" fillId="2" borderId="29" xfId="25" applyFont="1" applyFill="1" applyBorder="1" applyAlignment="1">
      <alignment horizontal="center" vertical="center"/>
    </xf>
    <xf numFmtId="0" fontId="19" fillId="2" borderId="30" xfId="25" applyFont="1" applyFill="1" applyBorder="1" applyAlignment="1">
      <alignment horizontal="center" vertical="center"/>
    </xf>
    <xf numFmtId="0" fontId="19" fillId="2" borderId="30" xfId="25" applyFont="1" applyFill="1" applyBorder="1" applyAlignment="1">
      <alignment horizontal="left" vertical="center"/>
    </xf>
    <xf numFmtId="0" fontId="19" fillId="2" borderId="31" xfId="25" applyFont="1" applyFill="1" applyBorder="1" applyAlignment="1">
      <alignment horizontal="center" vertical="center"/>
    </xf>
    <xf numFmtId="0" fontId="16" fillId="0" borderId="41" xfId="12" applyFont="1" applyBorder="1" applyAlignment="1">
      <alignment vertical="center" wrapText="1"/>
    </xf>
    <xf numFmtId="0" fontId="46" fillId="0" borderId="0" xfId="0" applyFont="1" applyAlignment="1">
      <alignment horizontal="left"/>
    </xf>
    <xf numFmtId="170" fontId="16" fillId="0" borderId="1" xfId="0" applyNumberFormat="1" applyFont="1" applyBorder="1" applyAlignment="1">
      <alignment horizontal="center" vertical="center"/>
    </xf>
    <xf numFmtId="4" fontId="16" fillId="3" borderId="14" xfId="0" applyNumberFormat="1" applyFont="1" applyFill="1" applyBorder="1" applyAlignment="1">
      <alignment horizontal="right"/>
    </xf>
    <xf numFmtId="0" fontId="16" fillId="0" borderId="29"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4" fontId="16" fillId="0" borderId="30" xfId="0" applyNumberFormat="1" applyFont="1" applyBorder="1" applyAlignment="1"/>
    <xf numFmtId="4" fontId="16" fillId="0" borderId="1" xfId="0" applyNumberFormat="1" applyFont="1" applyBorder="1" applyAlignment="1"/>
    <xf numFmtId="4" fontId="16" fillId="0" borderId="13" xfId="0" applyNumberFormat="1" applyFont="1" applyBorder="1" applyAlignment="1"/>
    <xf numFmtId="4" fontId="16" fillId="0" borderId="15" xfId="0" applyNumberFormat="1" applyFont="1" applyBorder="1" applyAlignment="1">
      <alignment horizontal="right"/>
    </xf>
    <xf numFmtId="4" fontId="16" fillId="0" borderId="61" xfId="0" applyNumberFormat="1" applyFont="1" applyBorder="1" applyAlignment="1">
      <alignment horizontal="right"/>
    </xf>
    <xf numFmtId="0" fontId="16" fillId="0" borderId="1"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Border="1" applyAlignment="1">
      <alignment horizontal="center" vertical="center"/>
    </xf>
    <xf numFmtId="4" fontId="16" fillId="0" borderId="61" xfId="0" applyNumberFormat="1" applyFont="1" applyBorder="1" applyAlignment="1">
      <alignment horizontal="right" wrapText="1"/>
    </xf>
    <xf numFmtId="4" fontId="16" fillId="0" borderId="1" xfId="0" applyNumberFormat="1" applyFont="1" applyBorder="1" applyAlignment="1">
      <alignment horizontal="right"/>
    </xf>
    <xf numFmtId="4" fontId="16" fillId="3" borderId="1" xfId="0" applyNumberFormat="1" applyFont="1" applyFill="1" applyBorder="1" applyAlignment="1">
      <alignment horizontal="right"/>
    </xf>
    <xf numFmtId="4" fontId="16" fillId="0" borderId="14" xfId="0" applyNumberFormat="1" applyFont="1" applyBorder="1" applyAlignment="1">
      <alignment horizontal="right"/>
    </xf>
    <xf numFmtId="0" fontId="16" fillId="3" borderId="13" xfId="0" applyFont="1" applyFill="1" applyBorder="1" applyAlignment="1">
      <alignment horizontal="center" vertical="center"/>
    </xf>
    <xf numFmtId="0" fontId="16" fillId="0" borderId="14" xfId="0" applyFont="1" applyBorder="1" applyAlignment="1">
      <alignment horizontal="center"/>
    </xf>
    <xf numFmtId="4" fontId="16" fillId="0" borderId="1" xfId="0" applyNumberFormat="1" applyFont="1" applyFill="1" applyBorder="1" applyAlignment="1">
      <alignment horizontal="right"/>
    </xf>
    <xf numFmtId="0" fontId="47" fillId="0" borderId="6" xfId="0" applyFont="1" applyFill="1" applyBorder="1" applyAlignment="1">
      <alignment horizontal="center" vertical="center"/>
    </xf>
    <xf numFmtId="0" fontId="47" fillId="0" borderId="7" xfId="0" applyFont="1" applyFill="1" applyBorder="1" applyAlignment="1">
      <alignment horizontal="center" vertical="center"/>
    </xf>
    <xf numFmtId="4" fontId="16" fillId="0" borderId="30" xfId="12" applyNumberFormat="1" applyFont="1" applyBorder="1" applyAlignment="1">
      <alignment horizontal="right"/>
    </xf>
    <xf numFmtId="4" fontId="16" fillId="0" borderId="31" xfId="12" applyNumberFormat="1" applyFont="1" applyBorder="1" applyAlignment="1">
      <alignment horizontal="right"/>
    </xf>
    <xf numFmtId="4" fontId="16" fillId="0" borderId="1" xfId="12" applyNumberFormat="1" applyFont="1" applyBorder="1" applyAlignment="1">
      <alignment horizontal="right"/>
    </xf>
    <xf numFmtId="0" fontId="16" fillId="0" borderId="13" xfId="0" applyFont="1" applyBorder="1" applyAlignment="1">
      <alignment horizontal="center"/>
    </xf>
    <xf numFmtId="0" fontId="16" fillId="3" borderId="32" xfId="0" applyFont="1" applyFill="1" applyBorder="1" applyAlignment="1">
      <alignment horizontal="center"/>
    </xf>
    <xf numFmtId="0" fontId="43" fillId="4" borderId="1" xfId="6" applyFont="1" applyFill="1" applyBorder="1" applyAlignment="1">
      <alignment horizontal="center"/>
    </xf>
    <xf numFmtId="0" fontId="43" fillId="4" borderId="8" xfId="6" applyFont="1" applyFill="1" applyBorder="1" applyAlignment="1">
      <alignment horizontal="center"/>
    </xf>
    <xf numFmtId="0" fontId="16" fillId="0" borderId="30" xfId="12" applyFont="1" applyBorder="1" applyAlignment="1">
      <alignment horizontal="center"/>
    </xf>
    <xf numFmtId="0" fontId="16" fillId="0" borderId="1" xfId="12" applyFont="1" applyBorder="1" applyAlignment="1">
      <alignment horizontal="center"/>
    </xf>
    <xf numFmtId="0" fontId="16" fillId="3" borderId="1" xfId="0" applyFont="1" applyFill="1" applyBorder="1" applyAlignment="1">
      <alignment horizontal="center"/>
    </xf>
    <xf numFmtId="0" fontId="16" fillId="0" borderId="14" xfId="0" applyFont="1" applyBorder="1" applyAlignment="1">
      <alignment horizontal="center"/>
    </xf>
    <xf numFmtId="0" fontId="16" fillId="0" borderId="14" xfId="0" applyFont="1" applyBorder="1" applyAlignment="1">
      <alignment horizontal="center" vertical="center"/>
    </xf>
    <xf numFmtId="171" fontId="16" fillId="0" borderId="8" xfId="0" applyNumberFormat="1" applyFont="1" applyBorder="1" applyAlignment="1">
      <alignment horizontal="center" vertical="center"/>
    </xf>
    <xf numFmtId="4" fontId="16" fillId="3" borderId="8" xfId="0" applyNumberFormat="1" applyFont="1" applyFill="1" applyBorder="1" applyAlignment="1">
      <alignment horizontal="right"/>
    </xf>
    <xf numFmtId="4" fontId="16" fillId="0" borderId="37" xfId="0" applyNumberFormat="1" applyFont="1" applyBorder="1" applyAlignment="1">
      <alignment horizontal="right" wrapText="1"/>
    </xf>
    <xf numFmtId="0" fontId="16" fillId="0" borderId="24" xfId="0" applyFont="1" applyBorder="1" applyAlignment="1">
      <alignment horizontal="left" vertical="top" wrapText="1"/>
    </xf>
    <xf numFmtId="0" fontId="16" fillId="0" borderId="14" xfId="0" applyFont="1" applyBorder="1" applyAlignment="1">
      <alignment horizontal="left" vertical="top" wrapText="1"/>
    </xf>
    <xf numFmtId="0" fontId="16" fillId="0" borderId="22" xfId="0" applyFont="1" applyBorder="1" applyAlignment="1">
      <alignment vertical="center"/>
    </xf>
    <xf numFmtId="0" fontId="16" fillId="0" borderId="14" xfId="0" applyFont="1" applyBorder="1" applyAlignment="1">
      <alignment horizontal="left" wrapText="1"/>
    </xf>
    <xf numFmtId="0" fontId="16" fillId="0" borderId="22" xfId="0" applyFont="1" applyBorder="1" applyAlignment="1">
      <alignment horizontal="left" wrapText="1"/>
    </xf>
    <xf numFmtId="0" fontId="16" fillId="0" borderId="13" xfId="0" applyFont="1" applyBorder="1" applyAlignment="1">
      <alignment horizontal="left" wrapText="1"/>
    </xf>
    <xf numFmtId="0" fontId="16" fillId="3" borderId="30" xfId="0" applyFont="1" applyFill="1" applyBorder="1" applyAlignment="1">
      <alignment wrapText="1"/>
    </xf>
    <xf numFmtId="4" fontId="16" fillId="3" borderId="30" xfId="0" applyNumberFormat="1" applyFont="1" applyFill="1" applyBorder="1" applyAlignment="1">
      <alignment horizontal="right"/>
    </xf>
    <xf numFmtId="4" fontId="16" fillId="0" borderId="31" xfId="0" applyNumberFormat="1" applyFont="1" applyBorder="1" applyAlignment="1"/>
    <xf numFmtId="0" fontId="16" fillId="3" borderId="13" xfId="0" applyFont="1" applyFill="1" applyBorder="1" applyAlignment="1">
      <alignment horizontal="left" vertical="center" wrapText="1"/>
    </xf>
    <xf numFmtId="4" fontId="16" fillId="3" borderId="1" xfId="0" applyNumberFormat="1" applyFont="1" applyFill="1" applyBorder="1" applyAlignment="1"/>
    <xf numFmtId="0" fontId="16" fillId="0" borderId="0" xfId="0" applyFont="1" applyBorder="1" applyAlignment="1">
      <alignment vertical="center"/>
    </xf>
    <xf numFmtId="4" fontId="41" fillId="4" borderId="1" xfId="16" applyNumberFormat="1" applyFont="1" applyFill="1" applyBorder="1" applyAlignment="1">
      <alignment horizontal="right" vertical="top"/>
    </xf>
    <xf numFmtId="0" fontId="16" fillId="3" borderId="8" xfId="0" applyFont="1" applyFill="1" applyBorder="1" applyAlignment="1">
      <alignment vertical="center" wrapText="1"/>
    </xf>
    <xf numFmtId="4" fontId="16" fillId="3" borderId="8" xfId="0" applyNumberFormat="1" applyFont="1" applyFill="1" applyBorder="1" applyAlignment="1"/>
    <xf numFmtId="4" fontId="41" fillId="4" borderId="8" xfId="16" applyNumberFormat="1" applyFont="1" applyFill="1" applyBorder="1" applyAlignment="1">
      <alignment horizontal="right"/>
    </xf>
    <xf numFmtId="0" fontId="16" fillId="3" borderId="24" xfId="0" applyFont="1" applyFill="1" applyBorder="1" applyAlignment="1">
      <alignment horizontal="left" wrapText="1"/>
    </xf>
    <xf numFmtId="0" fontId="16" fillId="3" borderId="14" xfId="0" applyFont="1" applyFill="1" applyBorder="1" applyAlignment="1">
      <alignment horizontal="left" wrapText="1"/>
    </xf>
    <xf numFmtId="0" fontId="16" fillId="3" borderId="22" xfId="0" applyFont="1" applyFill="1" applyBorder="1" applyAlignment="1">
      <alignment horizontal="left" wrapText="1"/>
    </xf>
    <xf numFmtId="0" fontId="16" fillId="3" borderId="14" xfId="0" applyFont="1" applyFill="1" applyBorder="1"/>
    <xf numFmtId="0" fontId="16" fillId="3" borderId="14" xfId="0" applyFont="1" applyFill="1" applyBorder="1" applyAlignment="1">
      <alignment horizontal="left" vertical="center" wrapText="1"/>
    </xf>
    <xf numFmtId="3" fontId="16" fillId="3" borderId="1" xfId="0" applyNumberFormat="1" applyFont="1" applyFill="1" applyBorder="1" applyAlignment="1">
      <alignment horizontal="right"/>
    </xf>
    <xf numFmtId="0" fontId="16" fillId="3" borderId="1" xfId="0" applyFont="1" applyFill="1" applyBorder="1" applyAlignment="1">
      <alignment horizontal="left" vertical="center" wrapText="1"/>
    </xf>
    <xf numFmtId="0" fontId="22" fillId="3" borderId="14" xfId="0" applyFont="1" applyFill="1" applyBorder="1"/>
    <xf numFmtId="0" fontId="16" fillId="3" borderId="20" xfId="0" applyFont="1" applyFill="1" applyBorder="1" applyAlignment="1">
      <alignment horizontal="center" vertical="center"/>
    </xf>
    <xf numFmtId="0" fontId="16" fillId="3" borderId="39" xfId="0" applyFont="1" applyFill="1" applyBorder="1" applyAlignment="1">
      <alignment horizontal="center" vertical="center"/>
    </xf>
    <xf numFmtId="0" fontId="16" fillId="0" borderId="13" xfId="0" applyFont="1" applyBorder="1" applyAlignment="1">
      <alignment horizontal="center" vertical="center"/>
    </xf>
    <xf numFmtId="0" fontId="16" fillId="4" borderId="13" xfId="26" applyFont="1" applyFill="1" applyBorder="1" applyAlignment="1">
      <alignment horizontal="justify" vertical="top" wrapText="1"/>
    </xf>
    <xf numFmtId="0" fontId="16" fillId="4" borderId="1" xfId="26" applyFont="1" applyFill="1" applyBorder="1" applyAlignment="1">
      <alignment horizont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21" fillId="0" borderId="18" xfId="0" applyFont="1" applyBorder="1" applyAlignment="1">
      <alignment horizontal="center" wrapText="1"/>
    </xf>
    <xf numFmtId="0" fontId="21" fillId="0" borderId="11" xfId="0" applyFont="1" applyBorder="1" applyAlignment="1">
      <alignment horizontal="center" wrapText="1"/>
    </xf>
    <xf numFmtId="0" fontId="21" fillId="0" borderId="16" xfId="0" applyFont="1" applyBorder="1" applyAlignment="1">
      <alignment horizont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31" fillId="0" borderId="53" xfId="21" applyFont="1" applyFill="1" applyBorder="1" applyAlignment="1">
      <alignment horizontal="center" vertical="center" wrapText="1"/>
    </xf>
    <xf numFmtId="0" fontId="31" fillId="0" borderId="54" xfId="21" applyFont="1" applyFill="1" applyBorder="1" applyAlignment="1">
      <alignment horizontal="center" vertical="center" wrapText="1"/>
    </xf>
    <xf numFmtId="0" fontId="31" fillId="0" borderId="3" xfId="21" applyFont="1" applyFill="1" applyBorder="1" applyAlignment="1">
      <alignment horizontal="center" vertical="center" wrapText="1"/>
    </xf>
    <xf numFmtId="0" fontId="21" fillId="2" borderId="18" xfId="0" applyFont="1" applyFill="1" applyBorder="1" applyAlignment="1">
      <alignment horizontal="left" vertical="center"/>
    </xf>
    <xf numFmtId="0" fontId="21" fillId="2" borderId="11" xfId="0" applyFont="1" applyFill="1" applyBorder="1" applyAlignment="1">
      <alignment horizontal="left" vertical="center"/>
    </xf>
    <xf numFmtId="0" fontId="21" fillId="2" borderId="16" xfId="0" applyFont="1" applyFill="1" applyBorder="1" applyAlignment="1">
      <alignment horizontal="left" vertical="center"/>
    </xf>
    <xf numFmtId="0" fontId="19" fillId="0" borderId="18" xfId="0" applyFont="1" applyFill="1" applyBorder="1" applyAlignment="1">
      <alignment horizontal="right"/>
    </xf>
    <xf numFmtId="0" fontId="19" fillId="0" borderId="11" xfId="0" applyFont="1" applyFill="1" applyBorder="1" applyAlignment="1">
      <alignment horizontal="right"/>
    </xf>
    <xf numFmtId="0" fontId="19" fillId="0" borderId="16" xfId="0" applyFont="1" applyFill="1" applyBorder="1" applyAlignment="1">
      <alignment horizontal="right"/>
    </xf>
    <xf numFmtId="4" fontId="19" fillId="0" borderId="18" xfId="0" applyNumberFormat="1" applyFont="1" applyFill="1" applyBorder="1" applyAlignment="1">
      <alignment horizontal="right"/>
    </xf>
    <xf numFmtId="0" fontId="16" fillId="0" borderId="13" xfId="0" applyFont="1" applyBorder="1" applyAlignment="1">
      <alignment horizontal="center"/>
    </xf>
    <xf numFmtId="0" fontId="16" fillId="0" borderId="22" xfId="0" applyFont="1" applyBorder="1" applyAlignment="1">
      <alignment horizontal="center"/>
    </xf>
    <xf numFmtId="0" fontId="16" fillId="0" borderId="14" xfId="0" applyFont="1" applyBorder="1" applyAlignment="1">
      <alignment horizontal="center"/>
    </xf>
    <xf numFmtId="4" fontId="16" fillId="0" borderId="13" xfId="0" applyNumberFormat="1" applyFont="1" applyBorder="1" applyAlignment="1">
      <alignment horizontal="center"/>
    </xf>
    <xf numFmtId="4" fontId="16" fillId="0" borderId="22" xfId="0" applyNumberFormat="1" applyFont="1" applyBorder="1" applyAlignment="1">
      <alignment horizontal="center"/>
    </xf>
    <xf numFmtId="4" fontId="16" fillId="0" borderId="14" xfId="0" applyNumberFormat="1" applyFont="1" applyBorder="1" applyAlignment="1">
      <alignment horizontal="center"/>
    </xf>
    <xf numFmtId="4" fontId="16" fillId="0" borderId="15" xfId="0" applyNumberFormat="1" applyFont="1" applyBorder="1" applyAlignment="1">
      <alignment horizontal="center"/>
    </xf>
    <xf numFmtId="4" fontId="16" fillId="0" borderId="45" xfId="0" applyNumberFormat="1" applyFont="1" applyBorder="1" applyAlignment="1">
      <alignment horizontal="center"/>
    </xf>
    <xf numFmtId="4" fontId="16" fillId="0" borderId="61" xfId="0" applyNumberFormat="1" applyFont="1" applyBorder="1" applyAlignment="1">
      <alignment horizontal="center"/>
    </xf>
    <xf numFmtId="0" fontId="27" fillId="2" borderId="18" xfId="0" applyFont="1" applyFill="1" applyBorder="1" applyAlignment="1">
      <alignment horizontal="left" vertical="center"/>
    </xf>
    <xf numFmtId="0" fontId="27" fillId="2" borderId="11" xfId="0" applyFont="1" applyFill="1" applyBorder="1" applyAlignment="1">
      <alignment horizontal="left" vertical="center"/>
    </xf>
    <xf numFmtId="0" fontId="27" fillId="2" borderId="16" xfId="0" applyFont="1" applyFill="1" applyBorder="1" applyAlignment="1">
      <alignment horizontal="left" vertical="center"/>
    </xf>
    <xf numFmtId="0" fontId="16" fillId="0" borderId="29" xfId="0" applyFont="1" applyBorder="1" applyAlignment="1">
      <alignment horizontal="center" vertical="center"/>
    </xf>
    <xf numFmtId="0" fontId="16" fillId="0" borderId="4" xfId="0" applyFont="1" applyBorder="1" applyAlignment="1">
      <alignment horizontal="center" vertical="center"/>
    </xf>
    <xf numFmtId="0" fontId="16" fillId="0" borderId="47" xfId="0" applyFont="1" applyBorder="1" applyAlignment="1">
      <alignment horizontal="center" vertical="center"/>
    </xf>
    <xf numFmtId="0" fontId="16" fillId="0" borderId="2" xfId="0" applyFont="1" applyBorder="1" applyAlignment="1">
      <alignment horizontal="center" vertical="center"/>
    </xf>
    <xf numFmtId="0" fontId="16" fillId="0" borderId="24" xfId="0" applyFont="1" applyBorder="1" applyAlignment="1">
      <alignment horizontal="center"/>
    </xf>
    <xf numFmtId="4" fontId="16" fillId="0" borderId="30" xfId="0" applyNumberFormat="1" applyFont="1" applyBorder="1" applyAlignment="1"/>
    <xf numFmtId="4" fontId="16" fillId="0" borderId="1" xfId="0" applyNumberFormat="1" applyFont="1" applyBorder="1" applyAlignment="1"/>
    <xf numFmtId="4" fontId="16" fillId="0" borderId="31" xfId="0" applyNumberFormat="1" applyFont="1" applyBorder="1" applyAlignment="1">
      <alignment horizontal="right"/>
    </xf>
    <xf numFmtId="4" fontId="16" fillId="0" borderId="5" xfId="0" applyNumberFormat="1" applyFont="1" applyBorder="1" applyAlignment="1">
      <alignment horizontal="right"/>
    </xf>
    <xf numFmtId="0" fontId="16" fillId="0" borderId="12"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Border="1" applyAlignment="1">
      <alignment horizontal="center" vertical="center"/>
    </xf>
    <xf numFmtId="0" fontId="16" fillId="0" borderId="39"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4" fontId="16" fillId="0" borderId="13" xfId="0" applyNumberFormat="1" applyFont="1" applyBorder="1" applyAlignment="1"/>
    <xf numFmtId="4" fontId="16" fillId="0" borderId="22" xfId="0" applyNumberFormat="1" applyFont="1" applyBorder="1" applyAlignment="1"/>
    <xf numFmtId="4" fontId="16" fillId="0" borderId="14" xfId="0" applyNumberFormat="1" applyFont="1" applyBorder="1" applyAlignment="1"/>
    <xf numFmtId="4" fontId="16" fillId="0" borderId="15" xfId="0" applyNumberFormat="1" applyFont="1" applyBorder="1" applyAlignment="1">
      <alignment horizontal="right"/>
    </xf>
    <xf numFmtId="4" fontId="16" fillId="0" borderId="45" xfId="0" applyNumberFormat="1" applyFont="1" applyBorder="1" applyAlignment="1">
      <alignment horizontal="right"/>
    </xf>
    <xf numFmtId="4" fontId="16" fillId="0" borderId="61" xfId="0" applyNumberFormat="1" applyFont="1" applyBorder="1" applyAlignment="1">
      <alignment horizontal="right"/>
    </xf>
    <xf numFmtId="0" fontId="16" fillId="0" borderId="1" xfId="0" applyFont="1" applyBorder="1" applyAlignment="1">
      <alignment horizontal="center" vertical="center"/>
    </xf>
    <xf numFmtId="0" fontId="16" fillId="0" borderId="32" xfId="0" applyFont="1" applyBorder="1" applyAlignment="1">
      <alignment horizontal="center"/>
    </xf>
    <xf numFmtId="3" fontId="16" fillId="0" borderId="2" xfId="0" quotePrefix="1" applyNumberFormat="1" applyFont="1" applyBorder="1" applyAlignment="1">
      <alignment horizontal="center" vertical="center"/>
    </xf>
    <xf numFmtId="4" fontId="16" fillId="0" borderId="1" xfId="0" applyNumberFormat="1" applyFont="1" applyFill="1" applyBorder="1" applyAlignment="1"/>
    <xf numFmtId="4" fontId="16" fillId="0" borderId="13" xfId="0" applyNumberFormat="1" applyFont="1" applyFill="1" applyBorder="1" applyAlignment="1"/>
    <xf numFmtId="4" fontId="16" fillId="0" borderId="22" xfId="0" applyNumberFormat="1" applyFont="1" applyFill="1" applyBorder="1" applyAlignment="1"/>
    <xf numFmtId="0" fontId="19" fillId="0" borderId="34" xfId="0" applyFont="1" applyFill="1" applyBorder="1" applyAlignment="1">
      <alignment horizontal="right" wrapText="1"/>
    </xf>
    <xf numFmtId="0" fontId="19" fillId="0" borderId="35" xfId="0" applyFont="1" applyFill="1" applyBorder="1" applyAlignment="1">
      <alignment horizontal="right" wrapText="1"/>
    </xf>
    <xf numFmtId="0" fontId="19" fillId="0" borderId="36" xfId="0" applyFont="1" applyFill="1" applyBorder="1" applyAlignment="1">
      <alignment horizontal="right" wrapText="1"/>
    </xf>
    <xf numFmtId="4" fontId="19" fillId="0" borderId="34" xfId="0" applyNumberFormat="1" applyFont="1" applyFill="1" applyBorder="1" applyAlignment="1">
      <alignment horizontal="right" vertical="center" wrapText="1"/>
    </xf>
    <xf numFmtId="4" fontId="19" fillId="0" borderId="35" xfId="0" applyNumberFormat="1" applyFont="1" applyFill="1" applyBorder="1" applyAlignment="1">
      <alignment horizontal="right" vertical="center" wrapText="1"/>
    </xf>
    <xf numFmtId="4" fontId="19" fillId="0" borderId="36" xfId="0" applyNumberFormat="1" applyFont="1" applyFill="1" applyBorder="1" applyAlignment="1">
      <alignment horizontal="right" vertical="center" wrapText="1"/>
    </xf>
    <xf numFmtId="0" fontId="16" fillId="0" borderId="19" xfId="0" applyFont="1" applyBorder="1" applyAlignment="1">
      <alignment horizontal="center" vertical="center"/>
    </xf>
    <xf numFmtId="4" fontId="16" fillId="0" borderId="14" xfId="0" applyNumberFormat="1" applyFont="1" applyBorder="1" applyAlignment="1">
      <alignment horizontal="right"/>
    </xf>
    <xf numFmtId="4" fontId="16" fillId="0" borderId="1" xfId="0" applyNumberFormat="1" applyFont="1" applyBorder="1" applyAlignment="1">
      <alignment horizontal="right"/>
    </xf>
    <xf numFmtId="4" fontId="16" fillId="0" borderId="61" xfId="0" applyNumberFormat="1" applyFont="1" applyBorder="1" applyAlignment="1">
      <alignment horizontal="right" wrapText="1"/>
    </xf>
    <xf numFmtId="4" fontId="16" fillId="0" borderId="5" xfId="0" applyNumberFormat="1" applyFont="1" applyBorder="1" applyAlignment="1">
      <alignment horizontal="right" wrapText="1"/>
    </xf>
    <xf numFmtId="0" fontId="16" fillId="0" borderId="2" xfId="0" quotePrefix="1" applyFont="1" applyBorder="1" applyAlignment="1">
      <alignment horizontal="center" vertical="center"/>
    </xf>
    <xf numFmtId="0" fontId="16" fillId="3" borderId="2" xfId="0" applyFont="1" applyFill="1" applyBorder="1" applyAlignment="1">
      <alignment horizontal="center" vertical="center"/>
    </xf>
    <xf numFmtId="0" fontId="16" fillId="3" borderId="32" xfId="0" applyFont="1" applyFill="1" applyBorder="1" applyAlignment="1">
      <alignment horizontal="center"/>
    </xf>
    <xf numFmtId="4" fontId="16" fillId="3" borderId="1" xfId="0" applyNumberFormat="1" applyFont="1" applyFill="1" applyBorder="1" applyAlignment="1">
      <alignment horizontal="right"/>
    </xf>
    <xf numFmtId="0" fontId="22" fillId="0" borderId="1" xfId="0" applyFont="1" applyBorder="1" applyAlignment="1">
      <alignment horizontal="right"/>
    </xf>
    <xf numFmtId="166" fontId="16" fillId="0" borderId="2" xfId="0" applyNumberFormat="1" applyFont="1" applyBorder="1" applyAlignment="1">
      <alignment horizontal="center" vertical="center"/>
    </xf>
    <xf numFmtId="4" fontId="16" fillId="0" borderId="1" xfId="0" applyNumberFormat="1" applyFont="1" applyBorder="1" applyAlignment="1">
      <alignment horizontal="right" vertical="center"/>
    </xf>
    <xf numFmtId="4" fontId="16" fillId="3" borderId="5" xfId="0" applyNumberFormat="1" applyFont="1" applyFill="1" applyBorder="1" applyAlignment="1">
      <alignment horizontal="right"/>
    </xf>
    <xf numFmtId="4" fontId="16" fillId="0" borderId="13" xfId="0" applyNumberFormat="1" applyFont="1" applyBorder="1" applyAlignment="1">
      <alignment horizontal="right"/>
    </xf>
    <xf numFmtId="166" fontId="16" fillId="0" borderId="1" xfId="0" applyNumberFormat="1" applyFont="1" applyBorder="1" applyAlignment="1">
      <alignment horizontal="center" vertical="center"/>
    </xf>
    <xf numFmtId="4" fontId="16" fillId="0" borderId="22" xfId="0" applyNumberFormat="1" applyFont="1" applyBorder="1" applyAlignment="1">
      <alignment horizontal="right"/>
    </xf>
    <xf numFmtId="3" fontId="16" fillId="0" borderId="2" xfId="0" applyNumberFormat="1" applyFont="1" applyBorder="1" applyAlignment="1">
      <alignment horizontal="center" vertical="center"/>
    </xf>
    <xf numFmtId="0" fontId="16" fillId="0" borderId="50" xfId="0" applyFont="1" applyBorder="1" applyAlignment="1">
      <alignment horizontal="center" vertical="center"/>
    </xf>
    <xf numFmtId="0" fontId="16" fillId="0" borderId="52" xfId="0" applyFont="1" applyBorder="1" applyAlignment="1">
      <alignment horizontal="center" vertical="center"/>
    </xf>
    <xf numFmtId="0" fontId="16" fillId="0" borderId="49" xfId="0" applyFont="1" applyBorder="1" applyAlignment="1">
      <alignment horizontal="center" vertical="center"/>
    </xf>
    <xf numFmtId="0" fontId="19" fillId="0" borderId="18" xfId="0" applyFont="1" applyFill="1" applyBorder="1" applyAlignment="1">
      <alignment horizontal="right" wrapText="1"/>
    </xf>
    <xf numFmtId="0" fontId="19" fillId="0" borderId="11" xfId="0" applyFont="1" applyFill="1" applyBorder="1" applyAlignment="1">
      <alignment horizontal="right" wrapText="1"/>
    </xf>
    <xf numFmtId="0" fontId="19" fillId="0" borderId="16" xfId="0" applyFont="1" applyFill="1" applyBorder="1" applyAlignment="1">
      <alignment horizontal="right" wrapText="1"/>
    </xf>
    <xf numFmtId="4" fontId="19" fillId="0" borderId="18" xfId="0" applyNumberFormat="1" applyFont="1" applyFill="1" applyBorder="1" applyAlignment="1">
      <alignment horizontal="right" vertical="center" wrapText="1"/>
    </xf>
    <xf numFmtId="0" fontId="22" fillId="0" borderId="11" xfId="0" applyFont="1" applyBorder="1"/>
    <xf numFmtId="0" fontId="22" fillId="0" borderId="16" xfId="0" applyFont="1" applyBorder="1"/>
    <xf numFmtId="0" fontId="16" fillId="0" borderId="33" xfId="0" applyFont="1" applyBorder="1" applyAlignment="1">
      <alignment horizontal="center" vertical="center"/>
    </xf>
    <xf numFmtId="0" fontId="16" fillId="0" borderId="17" xfId="0" applyFont="1" applyBorder="1" applyAlignment="1">
      <alignment horizontal="center" vertical="center"/>
    </xf>
    <xf numFmtId="0" fontId="16" fillId="0" borderId="40" xfId="0" applyFont="1" applyBorder="1" applyAlignment="1">
      <alignment horizontal="center" vertical="center"/>
    </xf>
    <xf numFmtId="0" fontId="16" fillId="0" borderId="13" xfId="12" applyFont="1" applyBorder="1" applyAlignment="1">
      <alignment horizontal="center" vertical="center" wrapText="1"/>
    </xf>
    <xf numFmtId="0" fontId="16" fillId="0" borderId="22" xfId="12" applyFont="1" applyBorder="1" applyAlignment="1">
      <alignment horizontal="center" vertical="center" wrapText="1"/>
    </xf>
    <xf numFmtId="0" fontId="16" fillId="0" borderId="14" xfId="12" applyFont="1" applyBorder="1" applyAlignment="1">
      <alignment horizontal="center" vertical="center" wrapText="1"/>
    </xf>
    <xf numFmtId="0" fontId="16" fillId="3" borderId="13" xfId="0" applyFont="1" applyFill="1" applyBorder="1" applyAlignment="1">
      <alignment horizontal="center"/>
    </xf>
    <xf numFmtId="0" fontId="16" fillId="3" borderId="22" xfId="0" applyFont="1" applyFill="1" applyBorder="1" applyAlignment="1">
      <alignment horizontal="center"/>
    </xf>
    <xf numFmtId="0" fontId="16" fillId="3" borderId="14" xfId="0" applyFont="1" applyFill="1" applyBorder="1" applyAlignment="1">
      <alignment horizontal="center"/>
    </xf>
    <xf numFmtId="4" fontId="16" fillId="3" borderId="13" xfId="0" applyNumberFormat="1" applyFont="1" applyFill="1" applyBorder="1" applyAlignment="1">
      <alignment horizontal="right"/>
    </xf>
    <xf numFmtId="4" fontId="16" fillId="3" borderId="22" xfId="0" applyNumberFormat="1" applyFont="1" applyFill="1" applyBorder="1" applyAlignment="1">
      <alignment horizontal="right"/>
    </xf>
    <xf numFmtId="4" fontId="16" fillId="3" borderId="41" xfId="0" applyNumberFormat="1" applyFont="1" applyFill="1" applyBorder="1" applyAlignment="1">
      <alignment horizontal="right"/>
    </xf>
    <xf numFmtId="4" fontId="16" fillId="3" borderId="15" xfId="0" applyNumberFormat="1" applyFont="1" applyFill="1" applyBorder="1" applyAlignment="1">
      <alignment horizontal="right"/>
    </xf>
    <xf numFmtId="4" fontId="16" fillId="3" borderId="45" xfId="0" applyNumberFormat="1" applyFont="1" applyFill="1" applyBorder="1" applyAlignment="1">
      <alignment horizontal="right"/>
    </xf>
    <xf numFmtId="4" fontId="16" fillId="3" borderId="46" xfId="0" applyNumberFormat="1" applyFont="1" applyFill="1" applyBorder="1" applyAlignment="1">
      <alignment horizontal="right"/>
    </xf>
    <xf numFmtId="0" fontId="27" fillId="2" borderId="42" xfId="0" applyFont="1" applyFill="1" applyBorder="1" applyAlignment="1">
      <alignment horizontal="left" vertical="center"/>
    </xf>
    <xf numFmtId="0" fontId="27" fillId="2" borderId="43" xfId="0" applyFont="1" applyFill="1" applyBorder="1" applyAlignment="1">
      <alignment horizontal="left" vertical="center"/>
    </xf>
    <xf numFmtId="0" fontId="27" fillId="2" borderId="44" xfId="0" applyFont="1" applyFill="1" applyBorder="1" applyAlignment="1">
      <alignment horizontal="left" vertical="center"/>
    </xf>
    <xf numFmtId="4" fontId="19" fillId="0" borderId="8" xfId="0" applyNumberFormat="1" applyFont="1" applyFill="1" applyBorder="1" applyAlignment="1">
      <alignment horizontal="right" vertical="center"/>
    </xf>
    <xf numFmtId="4" fontId="19" fillId="0" borderId="37" xfId="0" applyNumberFormat="1" applyFont="1" applyFill="1" applyBorder="1" applyAlignment="1">
      <alignment horizontal="right" vertical="center"/>
    </xf>
    <xf numFmtId="0" fontId="19" fillId="2" borderId="34"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9" fillId="2" borderId="36" xfId="0" applyFont="1" applyFill="1" applyBorder="1" applyAlignment="1">
      <alignment horizontal="left" vertical="center" wrapText="1"/>
    </xf>
    <xf numFmtId="0" fontId="16" fillId="3" borderId="23" xfId="0" applyFont="1" applyFill="1" applyBorder="1" applyAlignment="1">
      <alignment horizontal="center" vertical="center"/>
    </xf>
    <xf numFmtId="0" fontId="16" fillId="3" borderId="6" xfId="0" applyFont="1" applyFill="1" applyBorder="1" applyAlignment="1">
      <alignment horizontal="center" vertical="center"/>
    </xf>
    <xf numFmtId="166" fontId="16" fillId="0" borderId="19" xfId="0" applyNumberFormat="1" applyFont="1" applyBorder="1" applyAlignment="1">
      <alignment horizontal="center" vertical="center"/>
    </xf>
    <xf numFmtId="0" fontId="16" fillId="0" borderId="48" xfId="0" applyFont="1" applyBorder="1" applyAlignment="1">
      <alignment horizontal="center"/>
    </xf>
    <xf numFmtId="4" fontId="16" fillId="3" borderId="24" xfId="0" applyNumberFormat="1" applyFont="1" applyFill="1" applyBorder="1" applyAlignment="1">
      <alignment horizontal="right"/>
    </xf>
    <xf numFmtId="4" fontId="16" fillId="3" borderId="14" xfId="0" applyNumberFormat="1" applyFont="1" applyFill="1" applyBorder="1" applyAlignment="1">
      <alignment horizontal="right"/>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4" fontId="16" fillId="0" borderId="13" xfId="0" applyNumberFormat="1" applyFont="1" applyFill="1" applyBorder="1" applyAlignment="1">
      <alignment horizontal="right"/>
    </xf>
    <xf numFmtId="4" fontId="16" fillId="0" borderId="14" xfId="0" applyNumberFormat="1" applyFont="1" applyFill="1" applyBorder="1" applyAlignment="1">
      <alignment horizontal="right"/>
    </xf>
    <xf numFmtId="4" fontId="16" fillId="0" borderId="15" xfId="0" applyNumberFormat="1" applyFont="1" applyFill="1" applyBorder="1" applyAlignment="1"/>
    <xf numFmtId="4" fontId="16" fillId="0" borderId="61" xfId="0" applyNumberFormat="1" applyFont="1" applyFill="1" applyBorder="1" applyAlignment="1"/>
    <xf numFmtId="4" fontId="16" fillId="3" borderId="25" xfId="0" applyNumberFormat="1" applyFont="1" applyFill="1" applyBorder="1" applyAlignment="1"/>
    <xf numFmtId="4" fontId="16" fillId="3" borderId="61" xfId="0" applyNumberFormat="1" applyFont="1" applyFill="1" applyBorder="1" applyAlignment="1"/>
    <xf numFmtId="0" fontId="16" fillId="3" borderId="12" xfId="0" applyFont="1" applyFill="1" applyBorder="1" applyAlignment="1">
      <alignment horizontal="center" vertical="center"/>
    </xf>
    <xf numFmtId="4" fontId="16" fillId="3" borderId="15" xfId="0" applyNumberFormat="1" applyFont="1" applyFill="1" applyBorder="1" applyAlignment="1"/>
    <xf numFmtId="4" fontId="19" fillId="0" borderId="26" xfId="0" applyNumberFormat="1" applyFont="1" applyFill="1" applyBorder="1" applyAlignment="1">
      <alignment horizontal="right" vertical="center"/>
    </xf>
    <xf numFmtId="4" fontId="19" fillId="0" borderId="27" xfId="0" applyNumberFormat="1" applyFont="1" applyFill="1" applyBorder="1" applyAlignment="1">
      <alignment horizontal="right" vertical="center"/>
    </xf>
    <xf numFmtId="4" fontId="19" fillId="0" borderId="28" xfId="0" applyNumberFormat="1" applyFont="1" applyFill="1" applyBorder="1" applyAlignment="1">
      <alignment horizontal="right" vertical="center"/>
    </xf>
    <xf numFmtId="0" fontId="19" fillId="0" borderId="18" xfId="0" applyFont="1" applyFill="1" applyBorder="1" applyAlignment="1">
      <alignment horizontal="right" vertical="center" wrapText="1"/>
    </xf>
    <xf numFmtId="0" fontId="19" fillId="0" borderId="11" xfId="0" applyFont="1" applyFill="1" applyBorder="1" applyAlignment="1">
      <alignment horizontal="right" vertical="center" wrapText="1"/>
    </xf>
    <xf numFmtId="0" fontId="19" fillId="0" borderId="16" xfId="0" applyFont="1" applyFill="1" applyBorder="1" applyAlignment="1">
      <alignment horizontal="right" vertical="center" wrapText="1"/>
    </xf>
    <xf numFmtId="4" fontId="19" fillId="0" borderId="18"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4" fontId="19" fillId="0" borderId="16" xfId="0" applyNumberFormat="1" applyFont="1" applyFill="1" applyBorder="1" applyAlignment="1">
      <alignment horizontal="right" vertical="center"/>
    </xf>
    <xf numFmtId="0" fontId="16" fillId="0" borderId="23" xfId="0" applyFont="1" applyBorder="1" applyAlignment="1">
      <alignment horizontal="center" vertical="center"/>
    </xf>
    <xf numFmtId="0" fontId="16" fillId="3" borderId="62" xfId="0" applyFont="1" applyFill="1" applyBorder="1" applyAlignment="1">
      <alignment horizontal="center" vertical="center"/>
    </xf>
    <xf numFmtId="0" fontId="16" fillId="3" borderId="19" xfId="0" applyFont="1" applyFill="1" applyBorder="1" applyAlignment="1">
      <alignment horizontal="center" vertical="center"/>
    </xf>
    <xf numFmtId="49" fontId="16" fillId="0" borderId="2" xfId="0" applyNumberFormat="1" applyFont="1" applyBorder="1" applyAlignment="1">
      <alignment horizontal="center" vertical="center"/>
    </xf>
    <xf numFmtId="0" fontId="16" fillId="3" borderId="39" xfId="0" applyFont="1" applyFill="1" applyBorder="1" applyAlignment="1">
      <alignment horizontal="center"/>
    </xf>
    <xf numFmtId="4" fontId="16" fillId="0" borderId="1" xfId="0" applyNumberFormat="1" applyFont="1" applyFill="1" applyBorder="1" applyAlignment="1">
      <alignment horizontal="right"/>
    </xf>
    <xf numFmtId="4" fontId="16" fillId="3" borderId="5" xfId="0" applyNumberFormat="1" applyFont="1" applyFill="1" applyBorder="1" applyAlignment="1"/>
    <xf numFmtId="0" fontId="14" fillId="0" borderId="18" xfId="0" applyFont="1" applyBorder="1" applyAlignment="1">
      <alignment horizontal="right" vertical="center"/>
    </xf>
    <xf numFmtId="0" fontId="14" fillId="0" borderId="11" xfId="0" applyFont="1" applyBorder="1" applyAlignment="1">
      <alignment horizontal="right" vertical="center"/>
    </xf>
    <xf numFmtId="0" fontId="16" fillId="3" borderId="41" xfId="0" applyFont="1" applyFill="1" applyBorder="1" applyAlignment="1">
      <alignment horizontal="center" vertical="center"/>
    </xf>
    <xf numFmtId="0" fontId="16" fillId="3" borderId="41" xfId="0" applyFont="1" applyFill="1" applyBorder="1" applyAlignment="1">
      <alignment horizontal="center"/>
    </xf>
    <xf numFmtId="4" fontId="16" fillId="0" borderId="8" xfId="0" applyNumberFormat="1" applyFont="1" applyBorder="1" applyAlignment="1">
      <alignment horizontal="right"/>
    </xf>
    <xf numFmtId="4" fontId="16" fillId="0" borderId="37" xfId="0" applyNumberFormat="1" applyFont="1" applyBorder="1" applyAlignment="1">
      <alignment horizontal="right"/>
    </xf>
    <xf numFmtId="0" fontId="19" fillId="0" borderId="0" xfId="12" applyFont="1" applyFill="1" applyBorder="1" applyAlignment="1">
      <alignment horizontal="right" vertical="center" wrapText="1"/>
    </xf>
    <xf numFmtId="0" fontId="19" fillId="0" borderId="0" xfId="12" applyFont="1" applyFill="1" applyBorder="1" applyAlignment="1">
      <alignment horizontal="center"/>
    </xf>
    <xf numFmtId="0" fontId="19" fillId="0" borderId="0" xfId="12" applyFont="1" applyFill="1" applyBorder="1" applyAlignment="1">
      <alignment horizontal="right" vertical="top" wrapText="1"/>
    </xf>
    <xf numFmtId="0" fontId="19" fillId="0" borderId="0" xfId="12" applyFont="1" applyFill="1" applyBorder="1" applyAlignment="1">
      <alignment horizontal="left" vertical="center" wrapText="1"/>
    </xf>
    <xf numFmtId="0" fontId="16" fillId="0" borderId="0" xfId="12" applyFont="1" applyFill="1" applyBorder="1" applyAlignment="1">
      <alignment horizontal="center" vertical="center" wrapText="1"/>
    </xf>
    <xf numFmtId="0" fontId="19" fillId="0" borderId="18" xfId="12" applyFont="1" applyBorder="1" applyAlignment="1">
      <alignment horizontal="right" vertical="center" wrapText="1"/>
    </xf>
    <xf numFmtId="0" fontId="19" fillId="0" borderId="11" xfId="12" applyFont="1" applyBorder="1" applyAlignment="1">
      <alignment horizontal="right" vertical="center" wrapText="1"/>
    </xf>
    <xf numFmtId="0" fontId="19" fillId="0" borderId="58" xfId="12" applyFont="1" applyBorder="1" applyAlignment="1">
      <alignment horizontal="right" vertical="center" wrapText="1"/>
    </xf>
    <xf numFmtId="4" fontId="19" fillId="0" borderId="59" xfId="12" applyNumberFormat="1" applyFont="1" applyBorder="1" applyAlignment="1">
      <alignment horizontal="right" vertical="center"/>
    </xf>
    <xf numFmtId="4" fontId="19" fillId="0" borderId="11" xfId="12" applyNumberFormat="1" applyFont="1" applyBorder="1" applyAlignment="1">
      <alignment horizontal="right" vertical="center"/>
    </xf>
    <xf numFmtId="4" fontId="19" fillId="0" borderId="16" xfId="12" applyNumberFormat="1" applyFont="1" applyBorder="1" applyAlignment="1">
      <alignment horizontal="right" vertical="center"/>
    </xf>
    <xf numFmtId="0" fontId="19" fillId="0" borderId="34" xfId="12" applyFont="1" applyBorder="1" applyAlignment="1">
      <alignment horizontal="right" vertical="center" wrapText="1"/>
    </xf>
    <xf numFmtId="0" fontId="19" fillId="0" borderId="35" xfId="12" applyFont="1" applyBorder="1" applyAlignment="1">
      <alignment horizontal="right" vertical="center" wrapText="1"/>
    </xf>
    <xf numFmtId="0" fontId="19" fillId="0" borderId="60" xfId="12" applyFont="1" applyBorder="1" applyAlignment="1">
      <alignment horizontal="right" vertical="center" wrapText="1"/>
    </xf>
    <xf numFmtId="0" fontId="16" fillId="0" borderId="12" xfId="12" applyFont="1" applyFill="1" applyBorder="1" applyAlignment="1">
      <alignment horizontal="center" vertical="center"/>
    </xf>
    <xf numFmtId="0" fontId="16" fillId="0" borderId="40" xfId="12" applyFont="1" applyFill="1" applyBorder="1" applyAlignment="1">
      <alignment horizontal="center" vertical="center"/>
    </xf>
    <xf numFmtId="0" fontId="16" fillId="0" borderId="13" xfId="12" applyFont="1" applyFill="1" applyBorder="1" applyAlignment="1">
      <alignment horizontal="center" vertical="center"/>
    </xf>
    <xf numFmtId="0" fontId="16" fillId="0" borderId="41" xfId="12" applyFont="1" applyFill="1" applyBorder="1" applyAlignment="1">
      <alignment horizontal="center" vertical="center"/>
    </xf>
    <xf numFmtId="0" fontId="16" fillId="0" borderId="13" xfId="12" applyFont="1" applyFill="1" applyBorder="1" applyAlignment="1">
      <alignment horizontal="center"/>
    </xf>
    <xf numFmtId="0" fontId="16" fillId="0" borderId="41" xfId="12" applyFont="1" applyFill="1" applyBorder="1" applyAlignment="1">
      <alignment horizontal="center"/>
    </xf>
    <xf numFmtId="0" fontId="16" fillId="0" borderId="13" xfId="12" applyFont="1" applyBorder="1" applyAlignment="1">
      <alignment horizontal="right"/>
    </xf>
    <xf numFmtId="0" fontId="16" fillId="0" borderId="41" xfId="12" applyFont="1" applyBorder="1" applyAlignment="1">
      <alignment horizontal="right"/>
    </xf>
    <xf numFmtId="4" fontId="16" fillId="0" borderId="13" xfId="12" applyNumberFormat="1" applyFont="1" applyBorder="1" applyAlignment="1">
      <alignment horizontal="right"/>
    </xf>
    <xf numFmtId="4" fontId="16" fillId="0" borderId="41" xfId="12" applyNumberFormat="1" applyFont="1" applyBorder="1" applyAlignment="1">
      <alignment horizontal="right"/>
    </xf>
    <xf numFmtId="4" fontId="16" fillId="0" borderId="15" xfId="12" applyNumberFormat="1" applyFont="1" applyBorder="1" applyAlignment="1">
      <alignment horizontal="right"/>
    </xf>
    <xf numFmtId="4" fontId="16" fillId="0" borderId="46" xfId="12" applyNumberFormat="1" applyFont="1" applyBorder="1" applyAlignment="1">
      <alignment horizontal="right"/>
    </xf>
    <xf numFmtId="0" fontId="21" fillId="0" borderId="18" xfId="25" applyFont="1" applyBorder="1" applyAlignment="1">
      <alignment horizontal="center" wrapText="1"/>
    </xf>
    <xf numFmtId="0" fontId="21" fillId="0" borderId="11" xfId="25" applyFont="1" applyBorder="1" applyAlignment="1">
      <alignment horizontal="center" wrapText="1"/>
    </xf>
    <xf numFmtId="0" fontId="21" fillId="0" borderId="16" xfId="25" applyFont="1" applyBorder="1" applyAlignment="1">
      <alignment horizontal="center" wrapText="1"/>
    </xf>
    <xf numFmtId="0" fontId="16" fillId="0" borderId="4" xfId="25" applyFont="1" applyFill="1" applyBorder="1" applyAlignment="1">
      <alignment horizontal="center" vertical="center"/>
    </xf>
    <xf numFmtId="0" fontId="16" fillId="0" borderId="12" xfId="25" applyFont="1" applyFill="1" applyBorder="1" applyAlignment="1">
      <alignment horizontal="center" vertical="center"/>
    </xf>
    <xf numFmtId="0" fontId="16" fillId="0" borderId="1" xfId="12" applyFont="1" applyFill="1" applyBorder="1" applyAlignment="1">
      <alignment horizontal="center" vertical="center"/>
    </xf>
    <xf numFmtId="0" fontId="16" fillId="0" borderId="13" xfId="12" applyFont="1" applyBorder="1" applyAlignment="1">
      <alignment horizontal="center"/>
    </xf>
    <xf numFmtId="0" fontId="16" fillId="0" borderId="41" xfId="12" applyFont="1" applyBorder="1" applyAlignment="1">
      <alignment horizontal="center"/>
    </xf>
    <xf numFmtId="0" fontId="14" fillId="0" borderId="18" xfId="21" applyFont="1" applyFill="1" applyBorder="1" applyAlignment="1">
      <alignment horizontal="right"/>
    </xf>
    <xf numFmtId="0" fontId="14" fillId="0" borderId="11" xfId="21" applyFont="1" applyFill="1" applyBorder="1" applyAlignment="1">
      <alignment horizontal="right"/>
    </xf>
    <xf numFmtId="0" fontId="14" fillId="0" borderId="58" xfId="21" applyFont="1" applyFill="1" applyBorder="1" applyAlignment="1">
      <alignment horizontal="right"/>
    </xf>
    <xf numFmtId="0" fontId="14" fillId="0" borderId="55" xfId="21" applyFont="1" applyFill="1" applyBorder="1" applyAlignment="1">
      <alignment horizontal="center" vertical="center" wrapText="1"/>
    </xf>
    <xf numFmtId="0" fontId="14" fillId="0" borderId="56" xfId="21" applyFont="1" applyFill="1" applyBorder="1" applyAlignment="1">
      <alignment horizontal="center" vertical="center" wrapText="1"/>
    </xf>
    <xf numFmtId="0" fontId="14" fillId="0" borderId="9" xfId="21" applyFont="1" applyFill="1" applyBorder="1" applyAlignment="1">
      <alignment horizontal="center" vertical="center" wrapText="1"/>
    </xf>
    <xf numFmtId="0" fontId="18" fillId="0" borderId="18" xfId="21" applyFont="1" applyBorder="1" applyAlignment="1">
      <alignment horizontal="center" vertical="center" wrapText="1"/>
    </xf>
    <xf numFmtId="0" fontId="18" fillId="0" borderId="11" xfId="21" applyFont="1" applyBorder="1" applyAlignment="1">
      <alignment horizontal="center" vertical="center" wrapText="1"/>
    </xf>
    <xf numFmtId="0" fontId="18" fillId="0" borderId="16" xfId="21" applyFont="1" applyBorder="1" applyAlignment="1">
      <alignment horizontal="center" vertical="center" wrapText="1"/>
    </xf>
    <xf numFmtId="0" fontId="26" fillId="0" borderId="27" xfId="21" applyFont="1" applyFill="1" applyBorder="1" applyAlignment="1">
      <alignment horizontal="left" vertical="center"/>
    </xf>
    <xf numFmtId="0" fontId="26" fillId="0" borderId="28" xfId="21" applyFont="1" applyFill="1" applyBorder="1" applyAlignment="1">
      <alignment horizontal="left" vertical="center"/>
    </xf>
    <xf numFmtId="49" fontId="33" fillId="0" borderId="13" xfId="21" applyNumberFormat="1" applyFont="1" applyFill="1" applyBorder="1" applyAlignment="1">
      <alignment horizontal="center" vertical="center" wrapText="1"/>
    </xf>
    <xf numFmtId="49" fontId="33" fillId="0" borderId="22" xfId="21" applyNumberFormat="1" applyFont="1" applyFill="1" applyBorder="1" applyAlignment="1">
      <alignment horizontal="center" vertical="center" wrapText="1"/>
    </xf>
    <xf numFmtId="0" fontId="33" fillId="0" borderId="12" xfId="21" applyFont="1" applyFill="1" applyBorder="1" applyAlignment="1">
      <alignment vertical="center"/>
    </xf>
    <xf numFmtId="0" fontId="33" fillId="0" borderId="6" xfId="21" applyFont="1" applyFill="1" applyBorder="1" applyAlignment="1">
      <alignment vertical="center"/>
    </xf>
    <xf numFmtId="49" fontId="33" fillId="0" borderId="14" xfId="21" applyNumberFormat="1" applyFont="1" applyFill="1" applyBorder="1" applyAlignment="1">
      <alignment horizontal="center" vertical="center" wrapText="1"/>
    </xf>
    <xf numFmtId="0" fontId="21" fillId="0" borderId="18" xfId="21" applyFont="1" applyFill="1" applyBorder="1" applyAlignment="1">
      <alignment horizontal="right"/>
    </xf>
    <xf numFmtId="0" fontId="21" fillId="0" borderId="11" xfId="21" applyFont="1" applyFill="1" applyBorder="1" applyAlignment="1">
      <alignment horizontal="right"/>
    </xf>
    <xf numFmtId="0" fontId="21" fillId="0" borderId="58" xfId="21" applyFont="1" applyFill="1" applyBorder="1" applyAlignment="1">
      <alignment horizontal="right"/>
    </xf>
    <xf numFmtId="0" fontId="18" fillId="0" borderId="4" xfId="21" applyFont="1" applyFill="1" applyBorder="1" applyAlignment="1">
      <alignment vertical="center"/>
    </xf>
    <xf numFmtId="49" fontId="18" fillId="0" borderId="1" xfId="21" applyNumberFormat="1" applyFont="1" applyFill="1" applyBorder="1" applyAlignment="1">
      <alignment horizontal="center" vertical="center" wrapText="1"/>
    </xf>
    <xf numFmtId="0" fontId="18" fillId="0" borderId="1" xfId="21" applyFont="1" applyFill="1" applyBorder="1" applyAlignment="1">
      <alignment horizontal="justify" vertical="center" wrapText="1"/>
    </xf>
    <xf numFmtId="0" fontId="18" fillId="0" borderId="1" xfId="21" applyFont="1" applyFill="1" applyBorder="1" applyAlignment="1">
      <alignment horizontal="center"/>
    </xf>
    <xf numFmtId="4" fontId="18" fillId="0" borderId="5" xfId="21" applyNumberFormat="1" applyFont="1" applyFill="1" applyBorder="1" applyAlignment="1">
      <alignment horizontal="right"/>
    </xf>
  </cellXfs>
  <cellStyles count="42">
    <cellStyle name="Comma 2" xfId="16"/>
    <cellStyle name="Comma 3" xfId="23"/>
    <cellStyle name="Normal" xfId="0" builtinId="0"/>
    <cellStyle name="Normal 10" xfId="6"/>
    <cellStyle name="Normal 10 2" xfId="7"/>
    <cellStyle name="Normal 11" xfId="21"/>
    <cellStyle name="Normal 11 2" xfId="38"/>
    <cellStyle name="Normal 12" xfId="22"/>
    <cellStyle name="Normal 12 2" xfId="39"/>
    <cellStyle name="Normal 13" xfId="24"/>
    <cellStyle name="Normal 13 2" xfId="40"/>
    <cellStyle name="Normal 14" xfId="25"/>
    <cellStyle name="Normal 14 2" xfId="41"/>
    <cellStyle name="Normal 15" xfId="26"/>
    <cellStyle name="Normal 16" xfId="8"/>
    <cellStyle name="Normal 2" xfId="1"/>
    <cellStyle name="Normal 2 2" xfId="4"/>
    <cellStyle name="Normal 2 2 2" xfId="15"/>
    <cellStyle name="Normal 2 2 3" xfId="29"/>
    <cellStyle name="Normal 2 3" xfId="12"/>
    <cellStyle name="Normal 2 3 2" xfId="9"/>
    <cellStyle name="Normal 2 4" xfId="27"/>
    <cellStyle name="Normal 3" xfId="2"/>
    <cellStyle name="Normal 3 2" xfId="11"/>
    <cellStyle name="Normal 3 3" xfId="10"/>
    <cellStyle name="Normal 3 3 2" xfId="31"/>
    <cellStyle name="Normal 4" xfId="3"/>
    <cellStyle name="Normal 4 2" xfId="28"/>
    <cellStyle name="Normal 5" xfId="5"/>
    <cellStyle name="Normal 5 2" xfId="30"/>
    <cellStyle name="Normal 6" xfId="13"/>
    <cellStyle name="Normal 6 2" xfId="18"/>
    <cellStyle name="Normal 6 2 2" xfId="35"/>
    <cellStyle name="Normal 6 3" xfId="32"/>
    <cellStyle name="Normal 7" xfId="14"/>
    <cellStyle name="Normal 7 2" xfId="20"/>
    <cellStyle name="Normal 7 2 2" xfId="37"/>
    <cellStyle name="Normal 7 3" xfId="33"/>
    <cellStyle name="Normal 8" xfId="17"/>
    <cellStyle name="Normal 8 2" xfId="34"/>
    <cellStyle name="Normal 9" xfId="19"/>
    <cellStyle name="Normal 9 2" xfId="36"/>
  </cellStyles>
  <dxfs count="0"/>
  <tableStyles count="0" defaultTableStyle="TableStyleMedium9" defaultPivotStyle="PivotStyleLight16"/>
  <colors>
    <mruColors>
      <color rgb="FFFFE2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495300</xdr:colOff>
      <xdr:row>13</xdr:row>
      <xdr:rowOff>0</xdr:rowOff>
    </xdr:from>
    <xdr:to>
      <xdr:col>17</xdr:col>
      <xdr:colOff>133350</xdr:colOff>
      <xdr:row>16</xdr:row>
      <xdr:rowOff>114300</xdr:rowOff>
    </xdr:to>
    <xdr:pic>
      <xdr:nvPicPr>
        <xdr:cNvPr id="3" name="Picture 2"/>
        <xdr:cNvPicPr/>
      </xdr:nvPicPr>
      <xdr:blipFill>
        <a:blip xmlns:r="http://schemas.openxmlformats.org/officeDocument/2006/relationships" r:embed="rId1" cstate="print"/>
        <a:srcRect l="1603" t="16239" r="74359" b="64103"/>
        <a:stretch>
          <a:fillRect/>
        </a:stretch>
      </xdr:blipFill>
      <xdr:spPr bwMode="auto">
        <a:xfrm>
          <a:off x="11125200" y="4076700"/>
          <a:ext cx="4514850" cy="1838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J56"/>
  <sheetViews>
    <sheetView view="pageBreakPreview" zoomScale="110" zoomScaleNormal="70" zoomScaleSheetLayoutView="110" workbookViewId="0">
      <selection activeCell="D8" sqref="D8"/>
    </sheetView>
  </sheetViews>
  <sheetFormatPr defaultRowHeight="15"/>
  <cols>
    <col min="1" max="1" width="9.140625" style="162"/>
    <col min="2" max="2" width="11.7109375" style="162" customWidth="1"/>
    <col min="3" max="3" width="50.28515625" style="162" customWidth="1"/>
    <col min="4" max="4" width="32.7109375" style="162" customWidth="1"/>
    <col min="5" max="5" width="8.7109375" style="172" customWidth="1"/>
    <col min="6" max="10" width="9.140625" style="172"/>
    <col min="11" max="16384" width="9.140625" style="162"/>
  </cols>
  <sheetData>
    <row r="1" spans="1:10" ht="15.75" thickBot="1"/>
    <row r="2" spans="1:10" ht="32.25" customHeight="1" thickBot="1">
      <c r="B2" s="305" t="s">
        <v>223</v>
      </c>
      <c r="C2" s="306"/>
      <c r="D2" s="307"/>
    </row>
    <row r="3" spans="1:10" s="2" customFormat="1" ht="44.25" customHeight="1" thickBot="1">
      <c r="B3" s="308" t="s">
        <v>94</v>
      </c>
      <c r="C3" s="309"/>
      <c r="D3" s="310"/>
      <c r="E3" s="179"/>
      <c r="F3" s="179"/>
      <c r="G3" s="179"/>
      <c r="H3" s="179"/>
      <c r="I3" s="163"/>
      <c r="J3" s="164"/>
    </row>
    <row r="4" spans="1:10">
      <c r="B4" s="165"/>
      <c r="C4" s="165"/>
      <c r="D4" s="165"/>
    </row>
    <row r="5" spans="1:10" ht="15.75" thickBot="1">
      <c r="B5" s="166"/>
      <c r="C5" s="166"/>
      <c r="D5" s="167" t="s">
        <v>220</v>
      </c>
      <c r="E5" s="39"/>
      <c r="F5" s="39"/>
    </row>
    <row r="6" spans="1:10" ht="27.75" customHeight="1" thickBot="1">
      <c r="B6" s="168" t="s">
        <v>221</v>
      </c>
      <c r="C6" s="169" t="s">
        <v>206</v>
      </c>
      <c r="D6" s="170" t="s">
        <v>222</v>
      </c>
      <c r="E6" s="39"/>
      <c r="F6" s="39"/>
    </row>
    <row r="7" spans="1:10" ht="27.75" customHeight="1" thickBot="1">
      <c r="B7" s="311"/>
      <c r="C7" s="312"/>
      <c r="D7" s="313"/>
      <c r="E7" s="39"/>
      <c r="F7" s="39"/>
    </row>
    <row r="8" spans="1:10" ht="21" customHeight="1">
      <c r="B8" s="171" t="s">
        <v>229</v>
      </c>
      <c r="C8" s="177" t="s">
        <v>226</v>
      </c>
      <c r="D8" s="183">
        <f>'poz.C '!H171</f>
        <v>0</v>
      </c>
      <c r="E8" s="180"/>
      <c r="F8" s="180"/>
      <c r="G8" s="180"/>
      <c r="H8" s="180"/>
      <c r="I8" s="180"/>
    </row>
    <row r="9" spans="1:10" ht="26.25" customHeight="1">
      <c r="B9" s="174" t="s">
        <v>227</v>
      </c>
      <c r="C9" s="185" t="s">
        <v>225</v>
      </c>
      <c r="D9" s="175">
        <f>поз.С1!H18</f>
        <v>0</v>
      </c>
      <c r="E9" s="173"/>
      <c r="F9" s="39"/>
    </row>
    <row r="10" spans="1:10" ht="21" customHeight="1" thickBot="1">
      <c r="A10" s="172"/>
      <c r="B10" s="184" t="s">
        <v>224</v>
      </c>
      <c r="C10" s="176" t="s">
        <v>140</v>
      </c>
      <c r="D10" s="178">
        <f>поз.Б!H34</f>
        <v>0</v>
      </c>
      <c r="E10" s="180"/>
      <c r="F10" s="180"/>
      <c r="G10" s="180"/>
      <c r="H10" s="180"/>
      <c r="I10" s="180"/>
    </row>
    <row r="11" spans="1:10" ht="21" customHeight="1"/>
    <row r="12" spans="1:10" ht="21" customHeight="1"/>
    <row r="13" spans="1:10" ht="21" customHeight="1"/>
    <row r="14" spans="1:10" ht="21" customHeight="1"/>
    <row r="15" spans="1:10" ht="21" customHeight="1"/>
    <row r="16" spans="1:10"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mergeCells count="3">
    <mergeCell ref="B2:D2"/>
    <mergeCell ref="B3:D3"/>
    <mergeCell ref="B7:D7"/>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H171"/>
  <sheetViews>
    <sheetView tabSelected="1" view="pageBreakPreview" topLeftCell="A4" zoomScaleNormal="60" zoomScaleSheetLayoutView="100" workbookViewId="0">
      <selection activeCell="D12" sqref="D12"/>
    </sheetView>
  </sheetViews>
  <sheetFormatPr defaultRowHeight="15"/>
  <cols>
    <col min="1" max="1" width="4.85546875" style="2" customWidth="1"/>
    <col min="2" max="2" width="10" style="1" customWidth="1"/>
    <col min="3" max="3" width="12" style="1" customWidth="1"/>
    <col min="4" max="4" width="69.85546875" customWidth="1"/>
    <col min="5" max="5" width="8.85546875" customWidth="1"/>
    <col min="6" max="6" width="11.7109375" customWidth="1"/>
    <col min="7" max="7" width="14.7109375" style="1" customWidth="1"/>
    <col min="8" max="8" width="18.28515625" style="1" customWidth="1"/>
    <col min="9" max="16384" width="9.140625" style="2"/>
  </cols>
  <sheetData>
    <row r="1" spans="1:8" ht="14.25">
      <c r="B1" s="2"/>
      <c r="C1" s="2"/>
      <c r="D1" s="2"/>
      <c r="E1" s="2"/>
      <c r="F1" s="2"/>
      <c r="G1" s="2"/>
      <c r="H1" s="2"/>
    </row>
    <row r="2" spans="1:8" thickBot="1">
      <c r="B2" s="2"/>
      <c r="C2" s="2"/>
      <c r="D2" s="2"/>
      <c r="E2" s="2"/>
      <c r="F2" s="2"/>
      <c r="G2" s="2"/>
      <c r="H2" s="2"/>
    </row>
    <row r="3" spans="1:8" ht="18.75" thickBot="1">
      <c r="B3" s="314" t="s">
        <v>226</v>
      </c>
      <c r="C3" s="315"/>
      <c r="D3" s="315"/>
      <c r="E3" s="315"/>
      <c r="F3" s="315"/>
      <c r="G3" s="315"/>
      <c r="H3" s="316"/>
    </row>
    <row r="4" spans="1:8" ht="36.75" customHeight="1" thickBot="1">
      <c r="B4" s="308" t="s">
        <v>94</v>
      </c>
      <c r="C4" s="309"/>
      <c r="D4" s="309"/>
      <c r="E4" s="309"/>
      <c r="F4" s="309"/>
      <c r="G4" s="309"/>
      <c r="H4" s="310"/>
    </row>
    <row r="5" spans="1:8" ht="14.25" customHeight="1" thickBot="1">
      <c r="B5" s="308"/>
      <c r="C5" s="309"/>
      <c r="D5" s="309"/>
      <c r="E5" s="309"/>
      <c r="F5" s="309"/>
      <c r="G5" s="309"/>
      <c r="H5" s="310"/>
    </row>
    <row r="6" spans="1:8" ht="27" customHeight="1" thickBot="1">
      <c r="B6" s="3" t="s">
        <v>35</v>
      </c>
      <c r="C6" s="4" t="s">
        <v>36</v>
      </c>
      <c r="D6" s="4" t="s">
        <v>37</v>
      </c>
      <c r="E6" s="4" t="s">
        <v>53</v>
      </c>
      <c r="F6" s="5" t="s">
        <v>38</v>
      </c>
      <c r="G6" s="6" t="s">
        <v>39</v>
      </c>
      <c r="H6" s="186" t="s">
        <v>40</v>
      </c>
    </row>
    <row r="7" spans="1:8" ht="15" customHeight="1" thickBot="1">
      <c r="B7" s="7" t="s">
        <v>41</v>
      </c>
      <c r="C7" s="8" t="s">
        <v>42</v>
      </c>
      <c r="D7" s="8" t="s">
        <v>43</v>
      </c>
      <c r="E7" s="8" t="s">
        <v>44</v>
      </c>
      <c r="F7" s="9" t="s">
        <v>45</v>
      </c>
      <c r="G7" s="10" t="s">
        <v>46</v>
      </c>
      <c r="H7" s="187" t="s">
        <v>47</v>
      </c>
    </row>
    <row r="8" spans="1:8" ht="15.75" customHeight="1" thickBot="1">
      <c r="B8" s="33" t="s">
        <v>273</v>
      </c>
      <c r="C8" s="34">
        <v>8.4510000000000005</v>
      </c>
      <c r="D8" s="317" t="s">
        <v>3</v>
      </c>
      <c r="E8" s="318"/>
      <c r="F8" s="318"/>
      <c r="G8" s="318"/>
      <c r="H8" s="319"/>
    </row>
    <row r="9" spans="1:8" ht="43.5" customHeight="1">
      <c r="B9" s="259" t="s">
        <v>274</v>
      </c>
      <c r="C9" s="272">
        <v>2.21</v>
      </c>
      <c r="D9" s="206" t="s">
        <v>15</v>
      </c>
      <c r="E9" s="257" t="s">
        <v>4</v>
      </c>
      <c r="F9" s="240">
        <v>1</v>
      </c>
      <c r="G9" s="240"/>
      <c r="H9" s="252">
        <f>F9*G9</f>
        <v>0</v>
      </c>
    </row>
    <row r="10" spans="1:8" ht="87" thickBot="1">
      <c r="B10" s="260" t="s">
        <v>275</v>
      </c>
      <c r="C10" s="273">
        <v>8.4557000000000002</v>
      </c>
      <c r="D10" s="12" t="s">
        <v>365</v>
      </c>
      <c r="E10" s="35" t="s">
        <v>11</v>
      </c>
      <c r="F10" s="274">
        <v>450</v>
      </c>
      <c r="G10" s="274"/>
      <c r="H10" s="275">
        <f>F10*G10</f>
        <v>0</v>
      </c>
    </row>
    <row r="11" spans="1:8" ht="57.75" thickBot="1">
      <c r="B11" s="260" t="s">
        <v>357</v>
      </c>
      <c r="C11" s="273"/>
      <c r="D11" s="12" t="s">
        <v>359</v>
      </c>
      <c r="E11" s="271" t="s">
        <v>4</v>
      </c>
      <c r="F11" s="274">
        <v>1</v>
      </c>
      <c r="G11" s="274"/>
      <c r="H11" s="275">
        <f>F11*G11</f>
        <v>0</v>
      </c>
    </row>
    <row r="12" spans="1:8" ht="51.75" customHeight="1" thickBot="1">
      <c r="B12" s="260" t="s">
        <v>358</v>
      </c>
      <c r="C12" s="273"/>
      <c r="D12" s="12" t="s">
        <v>366</v>
      </c>
      <c r="E12" s="271" t="s">
        <v>4</v>
      </c>
      <c r="F12" s="274">
        <v>1</v>
      </c>
      <c r="G12" s="274"/>
      <c r="H12" s="275">
        <f>F12*G12</f>
        <v>0</v>
      </c>
    </row>
    <row r="13" spans="1:8" ht="17.25" customHeight="1" thickBot="1">
      <c r="B13" s="320" t="s">
        <v>5</v>
      </c>
      <c r="C13" s="321"/>
      <c r="D13" s="322"/>
      <c r="E13" s="323">
        <f>H9+H12+H11+H10</f>
        <v>0</v>
      </c>
      <c r="F13" s="321"/>
      <c r="G13" s="321"/>
      <c r="H13" s="322"/>
    </row>
    <row r="14" spans="1:8" ht="18" customHeight="1" thickBot="1">
      <c r="B14" s="36" t="s">
        <v>276</v>
      </c>
      <c r="C14" s="41">
        <v>8.452</v>
      </c>
      <c r="D14" s="333" t="s">
        <v>0</v>
      </c>
      <c r="E14" s="334"/>
      <c r="F14" s="334"/>
      <c r="G14" s="334"/>
      <c r="H14" s="335"/>
    </row>
    <row r="15" spans="1:8" ht="104.25" customHeight="1">
      <c r="A15" s="202"/>
      <c r="B15" s="336" t="s">
        <v>277</v>
      </c>
      <c r="C15" s="338">
        <v>8.4520999999999997</v>
      </c>
      <c r="D15" s="276" t="s">
        <v>354</v>
      </c>
      <c r="E15" s="340" t="s">
        <v>11</v>
      </c>
      <c r="F15" s="341">
        <f>741.41</f>
        <v>741.41</v>
      </c>
      <c r="G15" s="341"/>
      <c r="H15" s="343">
        <f>F15*G15</f>
        <v>0</v>
      </c>
    </row>
    <row r="16" spans="1:8" ht="13.5" customHeight="1">
      <c r="A16" s="202"/>
      <c r="B16" s="337"/>
      <c r="C16" s="339"/>
      <c r="D16" s="15" t="s">
        <v>351</v>
      </c>
      <c r="E16" s="325"/>
      <c r="F16" s="342"/>
      <c r="G16" s="342"/>
      <c r="H16" s="344"/>
    </row>
    <row r="17" spans="1:8" ht="13.5" customHeight="1">
      <c r="A17" s="202"/>
      <c r="B17" s="337"/>
      <c r="C17" s="339"/>
      <c r="D17" s="15" t="s">
        <v>338</v>
      </c>
      <c r="E17" s="325"/>
      <c r="F17" s="342"/>
      <c r="G17" s="342"/>
      <c r="H17" s="344"/>
    </row>
    <row r="18" spans="1:8" ht="13.5" customHeight="1">
      <c r="A18" s="202"/>
      <c r="B18" s="337"/>
      <c r="C18" s="339"/>
      <c r="D18" s="15" t="s">
        <v>352</v>
      </c>
      <c r="E18" s="325"/>
      <c r="F18" s="342"/>
      <c r="G18" s="342"/>
      <c r="H18" s="344"/>
    </row>
    <row r="19" spans="1:8" ht="13.5" customHeight="1">
      <c r="A19" s="202"/>
      <c r="B19" s="337"/>
      <c r="C19" s="339"/>
      <c r="D19" s="15" t="s">
        <v>339</v>
      </c>
      <c r="E19" s="325"/>
      <c r="F19" s="342"/>
      <c r="G19" s="342"/>
      <c r="H19" s="344"/>
    </row>
    <row r="20" spans="1:8" ht="12.75" customHeight="1">
      <c r="A20" s="202"/>
      <c r="B20" s="337"/>
      <c r="C20" s="339"/>
      <c r="D20" s="15" t="s">
        <v>353</v>
      </c>
      <c r="E20" s="326"/>
      <c r="F20" s="342"/>
      <c r="G20" s="342"/>
      <c r="H20" s="344"/>
    </row>
    <row r="21" spans="1:8" ht="52.5" customHeight="1">
      <c r="B21" s="242" t="s">
        <v>278</v>
      </c>
      <c r="C21" s="339">
        <v>8.4521999999999995</v>
      </c>
      <c r="D21" s="19" t="s">
        <v>254</v>
      </c>
      <c r="E21" s="324" t="s">
        <v>11</v>
      </c>
      <c r="F21" s="327"/>
      <c r="G21" s="327"/>
      <c r="H21" s="330"/>
    </row>
    <row r="22" spans="1:8" ht="16.5" customHeight="1">
      <c r="B22" s="337" t="s">
        <v>279</v>
      </c>
      <c r="C22" s="339"/>
      <c r="D22" s="43" t="s">
        <v>90</v>
      </c>
      <c r="E22" s="325"/>
      <c r="F22" s="328"/>
      <c r="G22" s="328"/>
      <c r="H22" s="331"/>
    </row>
    <row r="23" spans="1:8" ht="17.25" customHeight="1">
      <c r="B23" s="337"/>
      <c r="C23" s="339"/>
      <c r="D23" s="43" t="s">
        <v>259</v>
      </c>
      <c r="E23" s="325"/>
      <c r="F23" s="328"/>
      <c r="G23" s="328"/>
      <c r="H23" s="331"/>
    </row>
    <row r="24" spans="1:8" ht="17.25" customHeight="1">
      <c r="B24" s="337"/>
      <c r="C24" s="339"/>
      <c r="D24" s="43" t="s">
        <v>113</v>
      </c>
      <c r="E24" s="325"/>
      <c r="F24" s="328"/>
      <c r="G24" s="328"/>
      <c r="H24" s="331"/>
    </row>
    <row r="25" spans="1:8" ht="18" customHeight="1">
      <c r="B25" s="337"/>
      <c r="C25" s="339"/>
      <c r="D25" s="43" t="s">
        <v>260</v>
      </c>
      <c r="E25" s="325"/>
      <c r="F25" s="328"/>
      <c r="G25" s="328"/>
      <c r="H25" s="331"/>
    </row>
    <row r="26" spans="1:8" ht="18" customHeight="1">
      <c r="B26" s="337" t="s">
        <v>280</v>
      </c>
      <c r="C26" s="339"/>
      <c r="D26" s="43" t="s">
        <v>90</v>
      </c>
      <c r="E26" s="325"/>
      <c r="F26" s="328"/>
      <c r="G26" s="328"/>
      <c r="H26" s="331"/>
    </row>
    <row r="27" spans="1:8" ht="18" customHeight="1">
      <c r="B27" s="337"/>
      <c r="C27" s="339"/>
      <c r="D27" s="277" t="s">
        <v>261</v>
      </c>
      <c r="E27" s="326"/>
      <c r="F27" s="329"/>
      <c r="G27" s="329"/>
      <c r="H27" s="332"/>
    </row>
    <row r="28" spans="1:8" ht="31.5" customHeight="1">
      <c r="B28" s="337" t="s">
        <v>281</v>
      </c>
      <c r="C28" s="357">
        <v>8.4542000000000002</v>
      </c>
      <c r="D28" s="20" t="s">
        <v>20</v>
      </c>
      <c r="E28" s="358" t="s">
        <v>2</v>
      </c>
      <c r="F28" s="342">
        <v>600</v>
      </c>
      <c r="G28" s="342"/>
      <c r="H28" s="344">
        <f>F28*G28</f>
        <v>0</v>
      </c>
    </row>
    <row r="29" spans="1:8" ht="17.25" customHeight="1">
      <c r="B29" s="337"/>
      <c r="C29" s="357"/>
      <c r="D29" s="20" t="s">
        <v>111</v>
      </c>
      <c r="E29" s="358"/>
      <c r="F29" s="342"/>
      <c r="G29" s="342"/>
      <c r="H29" s="344"/>
    </row>
    <row r="30" spans="1:8" ht="17.25" customHeight="1">
      <c r="B30" s="345" t="s">
        <v>282</v>
      </c>
      <c r="C30" s="339">
        <v>8.4527999999999999</v>
      </c>
      <c r="D30" s="19" t="s">
        <v>115</v>
      </c>
      <c r="E30" s="348" t="s">
        <v>11</v>
      </c>
      <c r="F30" s="351">
        <v>260</v>
      </c>
      <c r="G30" s="351"/>
      <c r="H30" s="354">
        <f>F30*G30</f>
        <v>0</v>
      </c>
    </row>
    <row r="31" spans="1:8" ht="17.25" customHeight="1">
      <c r="B31" s="346"/>
      <c r="C31" s="339"/>
      <c r="D31" s="20" t="s">
        <v>257</v>
      </c>
      <c r="E31" s="349"/>
      <c r="F31" s="352"/>
      <c r="G31" s="352"/>
      <c r="H31" s="355"/>
    </row>
    <row r="32" spans="1:8" ht="17.25" customHeight="1">
      <c r="B32" s="346"/>
      <c r="C32" s="339"/>
      <c r="D32" s="20" t="s">
        <v>237</v>
      </c>
      <c r="E32" s="349"/>
      <c r="F32" s="352"/>
      <c r="G32" s="352"/>
      <c r="H32" s="355"/>
    </row>
    <row r="33" spans="2:8" ht="17.25" customHeight="1">
      <c r="B33" s="346"/>
      <c r="C33" s="339"/>
      <c r="D33" s="278" t="s">
        <v>271</v>
      </c>
      <c r="E33" s="349"/>
      <c r="F33" s="352"/>
      <c r="G33" s="352"/>
      <c r="H33" s="355"/>
    </row>
    <row r="34" spans="2:8" ht="32.25" customHeight="1">
      <c r="B34" s="346"/>
      <c r="C34" s="339"/>
      <c r="D34" s="20" t="s">
        <v>255</v>
      </c>
      <c r="E34" s="349"/>
      <c r="F34" s="352"/>
      <c r="G34" s="352"/>
      <c r="H34" s="355"/>
    </row>
    <row r="35" spans="2:8" ht="27.75" customHeight="1">
      <c r="B35" s="346"/>
      <c r="C35" s="339"/>
      <c r="D35" s="20" t="s">
        <v>272</v>
      </c>
      <c r="E35" s="349"/>
      <c r="F35" s="352"/>
      <c r="G35" s="352"/>
      <c r="H35" s="355"/>
    </row>
    <row r="36" spans="2:8" ht="17.25" customHeight="1">
      <c r="B36" s="347"/>
      <c r="C36" s="339"/>
      <c r="D36" s="206" t="s">
        <v>270</v>
      </c>
      <c r="E36" s="350"/>
      <c r="F36" s="353"/>
      <c r="G36" s="353"/>
      <c r="H36" s="356"/>
    </row>
    <row r="37" spans="2:8" ht="33.75" customHeight="1">
      <c r="B37" s="345" t="s">
        <v>283</v>
      </c>
      <c r="C37" s="339" t="s">
        <v>346</v>
      </c>
      <c r="D37" s="20" t="s">
        <v>128</v>
      </c>
      <c r="E37" s="348" t="s">
        <v>11</v>
      </c>
      <c r="F37" s="361">
        <v>213.96</v>
      </c>
      <c r="G37" s="351"/>
      <c r="H37" s="354">
        <f>F37*G37</f>
        <v>0</v>
      </c>
    </row>
    <row r="38" spans="2:8" ht="17.25" customHeight="1">
      <c r="B38" s="346"/>
      <c r="C38" s="339"/>
      <c r="D38" s="28" t="s">
        <v>258</v>
      </c>
      <c r="E38" s="349"/>
      <c r="F38" s="362"/>
      <c r="G38" s="352"/>
      <c r="H38" s="355"/>
    </row>
    <row r="39" spans="2:8" ht="31.5" customHeight="1">
      <c r="B39" s="337" t="s">
        <v>284</v>
      </c>
      <c r="C39" s="359" t="s">
        <v>347</v>
      </c>
      <c r="D39" s="26" t="s">
        <v>16</v>
      </c>
      <c r="E39" s="358" t="s">
        <v>11</v>
      </c>
      <c r="F39" s="360">
        <v>28</v>
      </c>
      <c r="G39" s="342"/>
      <c r="H39" s="344">
        <f>F39*G39</f>
        <v>0</v>
      </c>
    </row>
    <row r="40" spans="2:8" ht="18.75" customHeight="1">
      <c r="B40" s="337"/>
      <c r="C40" s="339"/>
      <c r="D40" s="44" t="s">
        <v>262</v>
      </c>
      <c r="E40" s="358"/>
      <c r="F40" s="360"/>
      <c r="G40" s="342"/>
      <c r="H40" s="344"/>
    </row>
    <row r="41" spans="2:8" ht="19.5" customHeight="1" thickBot="1">
      <c r="B41" s="363" t="s">
        <v>6</v>
      </c>
      <c r="C41" s="364"/>
      <c r="D41" s="365"/>
      <c r="E41" s="366">
        <f>SUM(H15:H40)</f>
        <v>0</v>
      </c>
      <c r="F41" s="367"/>
      <c r="G41" s="367"/>
      <c r="H41" s="368"/>
    </row>
    <row r="42" spans="2:8" ht="17.25" customHeight="1" thickBot="1">
      <c r="B42" s="33" t="s">
        <v>285</v>
      </c>
      <c r="C42" s="34">
        <v>8.4550000000000001</v>
      </c>
      <c r="D42" s="333" t="s">
        <v>54</v>
      </c>
      <c r="E42" s="334"/>
      <c r="F42" s="334"/>
      <c r="G42" s="334"/>
      <c r="H42" s="335"/>
    </row>
    <row r="43" spans="2:8" ht="28.5" customHeight="1">
      <c r="B43" s="347" t="s">
        <v>286</v>
      </c>
      <c r="C43" s="369">
        <v>8.4554200000000002</v>
      </c>
      <c r="D43" s="20" t="s">
        <v>116</v>
      </c>
      <c r="E43" s="350" t="s">
        <v>11</v>
      </c>
      <c r="F43" s="370">
        <v>384</v>
      </c>
      <c r="G43" s="370"/>
      <c r="H43" s="372">
        <f>F43*G43</f>
        <v>0</v>
      </c>
    </row>
    <row r="44" spans="2:8" ht="12" customHeight="1">
      <c r="B44" s="337"/>
      <c r="C44" s="339"/>
      <c r="D44" s="15" t="s">
        <v>77</v>
      </c>
      <c r="E44" s="358"/>
      <c r="F44" s="371"/>
      <c r="G44" s="371"/>
      <c r="H44" s="373"/>
    </row>
    <row r="45" spans="2:8" ht="15.75" customHeight="1">
      <c r="B45" s="337"/>
      <c r="C45" s="339"/>
      <c r="D45" s="17" t="s">
        <v>263</v>
      </c>
      <c r="E45" s="358"/>
      <c r="F45" s="371"/>
      <c r="G45" s="371"/>
      <c r="H45" s="373"/>
    </row>
    <row r="46" spans="2:8" ht="15" customHeight="1">
      <c r="B46" s="337"/>
      <c r="C46" s="339"/>
      <c r="D46" s="15" t="s">
        <v>58</v>
      </c>
      <c r="E46" s="358"/>
      <c r="F46" s="371"/>
      <c r="G46" s="371"/>
      <c r="H46" s="373"/>
    </row>
    <row r="47" spans="2:8" ht="17.25" customHeight="1">
      <c r="B47" s="337"/>
      <c r="C47" s="339"/>
      <c r="D47" s="17" t="s">
        <v>264</v>
      </c>
      <c r="E47" s="358"/>
      <c r="F47" s="371"/>
      <c r="G47" s="371"/>
      <c r="H47" s="373"/>
    </row>
    <row r="48" spans="2:8" ht="29.25" customHeight="1">
      <c r="B48" s="337" t="s">
        <v>287</v>
      </c>
      <c r="C48" s="375" t="s">
        <v>51</v>
      </c>
      <c r="D48" s="14" t="s">
        <v>55</v>
      </c>
      <c r="E48" s="376" t="s">
        <v>11</v>
      </c>
      <c r="F48" s="377">
        <v>26</v>
      </c>
      <c r="G48" s="371"/>
      <c r="H48" s="373">
        <f>F48*G48</f>
        <v>0</v>
      </c>
    </row>
    <row r="49" spans="2:8" ht="15" customHeight="1">
      <c r="B49" s="337"/>
      <c r="C49" s="375"/>
      <c r="D49" s="15" t="s">
        <v>62</v>
      </c>
      <c r="E49" s="376"/>
      <c r="F49" s="378"/>
      <c r="G49" s="371"/>
      <c r="H49" s="373"/>
    </row>
    <row r="50" spans="2:8" ht="18.75" customHeight="1">
      <c r="B50" s="337"/>
      <c r="C50" s="375"/>
      <c r="D50" s="15" t="s">
        <v>265</v>
      </c>
      <c r="E50" s="376"/>
      <c r="F50" s="378"/>
      <c r="G50" s="371"/>
      <c r="H50" s="373"/>
    </row>
    <row r="51" spans="2:8" ht="15" customHeight="1">
      <c r="B51" s="337"/>
      <c r="C51" s="375"/>
      <c r="D51" s="15" t="s">
        <v>58</v>
      </c>
      <c r="E51" s="376"/>
      <c r="F51" s="378"/>
      <c r="G51" s="371"/>
      <c r="H51" s="373"/>
    </row>
    <row r="52" spans="2:8" ht="17.25" customHeight="1">
      <c r="B52" s="337"/>
      <c r="C52" s="375"/>
      <c r="D52" s="15" t="s">
        <v>266</v>
      </c>
      <c r="E52" s="376"/>
      <c r="F52" s="378"/>
      <c r="G52" s="371"/>
      <c r="H52" s="373"/>
    </row>
    <row r="53" spans="2:8" ht="27" customHeight="1">
      <c r="B53" s="337" t="s">
        <v>288</v>
      </c>
      <c r="C53" s="374" t="s">
        <v>348</v>
      </c>
      <c r="D53" s="16" t="s">
        <v>117</v>
      </c>
      <c r="E53" s="358" t="s">
        <v>11</v>
      </c>
      <c r="F53" s="371">
        <v>299.85000000000002</v>
      </c>
      <c r="G53" s="371"/>
      <c r="H53" s="373">
        <f>F53*G53</f>
        <v>0</v>
      </c>
    </row>
    <row r="54" spans="2:8" ht="14.25" customHeight="1">
      <c r="B54" s="337"/>
      <c r="C54" s="339"/>
      <c r="D54" s="15" t="s">
        <v>77</v>
      </c>
      <c r="E54" s="358"/>
      <c r="F54" s="371"/>
      <c r="G54" s="371"/>
      <c r="H54" s="373"/>
    </row>
    <row r="55" spans="2:8" ht="16.5" customHeight="1">
      <c r="B55" s="337"/>
      <c r="C55" s="339"/>
      <c r="D55" s="17" t="s">
        <v>267</v>
      </c>
      <c r="E55" s="358"/>
      <c r="F55" s="371"/>
      <c r="G55" s="371"/>
      <c r="H55" s="373"/>
    </row>
    <row r="56" spans="2:8" ht="17.25" customHeight="1">
      <c r="B56" s="337"/>
      <c r="C56" s="339"/>
      <c r="D56" s="15" t="s">
        <v>59</v>
      </c>
      <c r="E56" s="358"/>
      <c r="F56" s="371"/>
      <c r="G56" s="371"/>
      <c r="H56" s="373"/>
    </row>
    <row r="57" spans="2:8" customFormat="1" ht="16.5" customHeight="1">
      <c r="B57" s="337"/>
      <c r="C57" s="339"/>
      <c r="D57" s="17" t="s">
        <v>56</v>
      </c>
      <c r="E57" s="358"/>
      <c r="F57" s="371"/>
      <c r="G57" s="371"/>
      <c r="H57" s="373"/>
    </row>
    <row r="58" spans="2:8" customFormat="1" ht="14.25" customHeight="1">
      <c r="B58" s="337"/>
      <c r="C58" s="339"/>
      <c r="D58" s="17" t="s">
        <v>268</v>
      </c>
      <c r="E58" s="358"/>
      <c r="F58" s="371"/>
      <c r="G58" s="371"/>
      <c r="H58" s="373"/>
    </row>
    <row r="59" spans="2:8" ht="33" customHeight="1">
      <c r="B59" s="337" t="s">
        <v>289</v>
      </c>
      <c r="C59" s="339">
        <v>8.4554639999999992</v>
      </c>
      <c r="D59" s="19" t="s">
        <v>57</v>
      </c>
      <c r="E59" s="358" t="s">
        <v>11</v>
      </c>
      <c r="F59" s="371">
        <v>51.68</v>
      </c>
      <c r="G59" s="371"/>
      <c r="H59" s="373">
        <f>F59*G59</f>
        <v>0</v>
      </c>
    </row>
    <row r="60" spans="2:8" ht="14.25">
      <c r="B60" s="337"/>
      <c r="C60" s="339"/>
      <c r="D60" s="15" t="s">
        <v>60</v>
      </c>
      <c r="E60" s="358"/>
      <c r="F60" s="371"/>
      <c r="G60" s="371"/>
      <c r="H60" s="373"/>
    </row>
    <row r="61" spans="2:8" ht="14.25">
      <c r="B61" s="337"/>
      <c r="C61" s="339"/>
      <c r="D61" s="17" t="s">
        <v>78</v>
      </c>
      <c r="E61" s="358"/>
      <c r="F61" s="371"/>
      <c r="G61" s="371"/>
      <c r="H61" s="373"/>
    </row>
    <row r="62" spans="2:8" ht="15.75" customHeight="1">
      <c r="B62" s="337"/>
      <c r="C62" s="339"/>
      <c r="D62" s="17" t="s">
        <v>269</v>
      </c>
      <c r="E62" s="358"/>
      <c r="F62" s="371"/>
      <c r="G62" s="371"/>
      <c r="H62" s="373"/>
    </row>
    <row r="63" spans="2:8" ht="14.25">
      <c r="B63" s="337"/>
      <c r="C63" s="339"/>
      <c r="D63" s="17" t="s">
        <v>84</v>
      </c>
      <c r="E63" s="358"/>
      <c r="F63" s="371"/>
      <c r="G63" s="371"/>
      <c r="H63" s="373"/>
    </row>
    <row r="64" spans="2:8" ht="18" customHeight="1">
      <c r="B64" s="337"/>
      <c r="C64" s="339"/>
      <c r="D64" s="17" t="s">
        <v>98</v>
      </c>
      <c r="E64" s="358"/>
      <c r="F64" s="371"/>
      <c r="G64" s="371"/>
      <c r="H64" s="373"/>
    </row>
    <row r="65" spans="2:8" ht="14.25">
      <c r="B65" s="337"/>
      <c r="C65" s="339"/>
      <c r="D65" s="17" t="s">
        <v>61</v>
      </c>
      <c r="E65" s="358"/>
      <c r="F65" s="371"/>
      <c r="G65" s="371"/>
      <c r="H65" s="373"/>
    </row>
    <row r="66" spans="2:8" ht="15" customHeight="1">
      <c r="B66" s="337"/>
      <c r="C66" s="339"/>
      <c r="D66" s="17" t="s">
        <v>102</v>
      </c>
      <c r="E66" s="358"/>
      <c r="F66" s="371"/>
      <c r="G66" s="371"/>
      <c r="H66" s="373"/>
    </row>
    <row r="67" spans="2:8" ht="14.25">
      <c r="B67" s="337"/>
      <c r="C67" s="339"/>
      <c r="D67" s="17" t="s">
        <v>84</v>
      </c>
      <c r="E67" s="358"/>
      <c r="F67" s="371"/>
      <c r="G67" s="371"/>
      <c r="H67" s="373"/>
    </row>
    <row r="68" spans="2:8" ht="16.5" customHeight="1">
      <c r="B68" s="337"/>
      <c r="C68" s="339"/>
      <c r="D68" s="18" t="s">
        <v>103</v>
      </c>
      <c r="E68" s="358"/>
      <c r="F68" s="371"/>
      <c r="G68" s="371"/>
      <c r="H68" s="373"/>
    </row>
    <row r="69" spans="2:8" ht="28.5" customHeight="1">
      <c r="B69" s="337" t="s">
        <v>290</v>
      </c>
      <c r="C69" s="339">
        <v>8.4554639999999992</v>
      </c>
      <c r="D69" s="19" t="s">
        <v>64</v>
      </c>
      <c r="E69" s="324" t="s">
        <v>11</v>
      </c>
      <c r="F69" s="371">
        <v>132.03</v>
      </c>
      <c r="G69" s="371"/>
      <c r="H69" s="344">
        <f>F69*G69</f>
        <v>0</v>
      </c>
    </row>
    <row r="70" spans="2:8" ht="14.25">
      <c r="B70" s="337"/>
      <c r="C70" s="339"/>
      <c r="D70" s="15" t="s">
        <v>63</v>
      </c>
      <c r="E70" s="325"/>
      <c r="F70" s="371"/>
      <c r="G70" s="371"/>
      <c r="H70" s="344"/>
    </row>
    <row r="71" spans="2:8" ht="14.25">
      <c r="B71" s="337"/>
      <c r="C71" s="339"/>
      <c r="D71" s="17" t="s">
        <v>79</v>
      </c>
      <c r="E71" s="325"/>
      <c r="F71" s="371"/>
      <c r="G71" s="371"/>
      <c r="H71" s="344"/>
    </row>
    <row r="72" spans="2:8" ht="17.25" customHeight="1">
      <c r="B72" s="337"/>
      <c r="C72" s="339"/>
      <c r="D72" s="17" t="s">
        <v>108</v>
      </c>
      <c r="E72" s="325"/>
      <c r="F72" s="371"/>
      <c r="G72" s="371"/>
      <c r="H72" s="344"/>
    </row>
    <row r="73" spans="2:8" ht="14.25">
      <c r="B73" s="337"/>
      <c r="C73" s="339"/>
      <c r="D73" s="17" t="s">
        <v>80</v>
      </c>
      <c r="E73" s="325"/>
      <c r="F73" s="371"/>
      <c r="G73" s="371"/>
      <c r="H73" s="344"/>
    </row>
    <row r="74" spans="2:8" ht="18" customHeight="1">
      <c r="B74" s="337"/>
      <c r="C74" s="339"/>
      <c r="D74" s="17" t="s">
        <v>107</v>
      </c>
      <c r="E74" s="325"/>
      <c r="F74" s="371"/>
      <c r="G74" s="371"/>
      <c r="H74" s="344"/>
    </row>
    <row r="75" spans="2:8" ht="18" customHeight="1">
      <c r="B75" s="337"/>
      <c r="C75" s="339"/>
      <c r="D75" s="17" t="s">
        <v>89</v>
      </c>
      <c r="E75" s="325"/>
      <c r="F75" s="371"/>
      <c r="G75" s="371"/>
      <c r="H75" s="344"/>
    </row>
    <row r="76" spans="2:8" ht="20.25" customHeight="1">
      <c r="B76" s="337"/>
      <c r="C76" s="339"/>
      <c r="D76" s="17" t="s">
        <v>104</v>
      </c>
      <c r="E76" s="325"/>
      <c r="F76" s="371"/>
      <c r="G76" s="371"/>
      <c r="H76" s="344"/>
    </row>
    <row r="77" spans="2:8" ht="14.25">
      <c r="B77" s="337"/>
      <c r="C77" s="339"/>
      <c r="D77" s="17" t="s">
        <v>81</v>
      </c>
      <c r="E77" s="325"/>
      <c r="F77" s="371"/>
      <c r="G77" s="371"/>
      <c r="H77" s="344"/>
    </row>
    <row r="78" spans="2:8" ht="16.5" customHeight="1">
      <c r="B78" s="337"/>
      <c r="C78" s="339"/>
      <c r="D78" s="17" t="s">
        <v>106</v>
      </c>
      <c r="E78" s="325"/>
      <c r="F78" s="371"/>
      <c r="G78" s="371"/>
      <c r="H78" s="344"/>
    </row>
    <row r="79" spans="2:8" ht="14.25">
      <c r="B79" s="337"/>
      <c r="C79" s="339"/>
      <c r="D79" s="17" t="s">
        <v>82</v>
      </c>
      <c r="E79" s="325"/>
      <c r="F79" s="371"/>
      <c r="G79" s="371"/>
      <c r="H79" s="344"/>
    </row>
    <row r="80" spans="2:8" ht="15" customHeight="1">
      <c r="B80" s="337"/>
      <c r="C80" s="339"/>
      <c r="D80" s="17" t="s">
        <v>105</v>
      </c>
      <c r="E80" s="325"/>
      <c r="F80" s="371"/>
      <c r="G80" s="371"/>
      <c r="H80" s="344"/>
    </row>
    <row r="81" spans="2:8" ht="14.25">
      <c r="B81" s="337"/>
      <c r="C81" s="339"/>
      <c r="D81" s="17" t="s">
        <v>89</v>
      </c>
      <c r="E81" s="325"/>
      <c r="F81" s="371"/>
      <c r="G81" s="371"/>
      <c r="H81" s="344"/>
    </row>
    <row r="82" spans="2:8" ht="15" customHeight="1">
      <c r="B82" s="337"/>
      <c r="C82" s="339"/>
      <c r="D82" s="17" t="s">
        <v>104</v>
      </c>
      <c r="E82" s="326"/>
      <c r="F82" s="371"/>
      <c r="G82" s="371"/>
      <c r="H82" s="344"/>
    </row>
    <row r="83" spans="2:8" ht="30.75" customHeight="1">
      <c r="B83" s="337" t="s">
        <v>291</v>
      </c>
      <c r="C83" s="339">
        <v>8.4554639999999992</v>
      </c>
      <c r="D83" s="16" t="s">
        <v>118</v>
      </c>
      <c r="E83" s="358" t="s">
        <v>11</v>
      </c>
      <c r="F83" s="371">
        <v>53.9</v>
      </c>
      <c r="G83" s="380"/>
      <c r="H83" s="344">
        <f>F83*G83</f>
        <v>0</v>
      </c>
    </row>
    <row r="84" spans="2:8" ht="14.25">
      <c r="B84" s="337"/>
      <c r="C84" s="339"/>
      <c r="D84" s="15" t="s">
        <v>58</v>
      </c>
      <c r="E84" s="358"/>
      <c r="F84" s="371"/>
      <c r="G84" s="380"/>
      <c r="H84" s="344"/>
    </row>
    <row r="85" spans="2:8" ht="14.25">
      <c r="B85" s="337"/>
      <c r="C85" s="339"/>
      <c r="D85" s="42" t="s">
        <v>65</v>
      </c>
      <c r="E85" s="358"/>
      <c r="F85" s="371"/>
      <c r="G85" s="380"/>
      <c r="H85" s="344"/>
    </row>
    <row r="86" spans="2:8" ht="31.5" customHeight="1">
      <c r="B86" s="337" t="s">
        <v>292</v>
      </c>
      <c r="C86" s="379">
        <v>8.4554650000000002</v>
      </c>
      <c r="D86" s="43" t="s">
        <v>119</v>
      </c>
      <c r="E86" s="358" t="s">
        <v>11</v>
      </c>
      <c r="F86" s="371">
        <v>53.67</v>
      </c>
      <c r="G86" s="371"/>
      <c r="H86" s="344">
        <f>F86*G86</f>
        <v>0</v>
      </c>
    </row>
    <row r="87" spans="2:8" ht="14.25">
      <c r="B87" s="337"/>
      <c r="C87" s="379"/>
      <c r="D87" s="17" t="s">
        <v>67</v>
      </c>
      <c r="E87" s="358"/>
      <c r="F87" s="371"/>
      <c r="G87" s="371"/>
      <c r="H87" s="344"/>
    </row>
    <row r="88" spans="2:8" ht="14.25">
      <c r="B88" s="337"/>
      <c r="C88" s="379"/>
      <c r="D88" s="17" t="s">
        <v>66</v>
      </c>
      <c r="E88" s="358"/>
      <c r="F88" s="371"/>
      <c r="G88" s="371"/>
      <c r="H88" s="344"/>
    </row>
    <row r="89" spans="2:8" ht="14.25">
      <c r="B89" s="337"/>
      <c r="C89" s="379"/>
      <c r="D89" s="17" t="s">
        <v>83</v>
      </c>
      <c r="E89" s="358"/>
      <c r="F89" s="371"/>
      <c r="G89" s="371"/>
      <c r="H89" s="344"/>
    </row>
    <row r="90" spans="2:8" ht="33.75" customHeight="1">
      <c r="B90" s="337" t="s">
        <v>293</v>
      </c>
      <c r="C90" s="339">
        <v>8.4554650000000002</v>
      </c>
      <c r="D90" s="21" t="s">
        <v>120</v>
      </c>
      <c r="E90" s="376" t="s">
        <v>11</v>
      </c>
      <c r="F90" s="377">
        <f>4.875+43.92</f>
        <v>48.795000000000002</v>
      </c>
      <c r="G90" s="377"/>
      <c r="H90" s="381">
        <f>F90*G90</f>
        <v>0</v>
      </c>
    </row>
    <row r="91" spans="2:8" ht="14.25">
      <c r="B91" s="337"/>
      <c r="C91" s="339"/>
      <c r="D91" s="17" t="s">
        <v>76</v>
      </c>
      <c r="E91" s="376"/>
      <c r="F91" s="377"/>
      <c r="G91" s="377"/>
      <c r="H91" s="381"/>
    </row>
    <row r="92" spans="2:8" ht="18" customHeight="1">
      <c r="B92" s="337"/>
      <c r="C92" s="339"/>
      <c r="D92" s="17" t="s">
        <v>97</v>
      </c>
      <c r="E92" s="376"/>
      <c r="F92" s="377"/>
      <c r="G92" s="377"/>
      <c r="H92" s="381"/>
    </row>
    <row r="93" spans="2:8" ht="14.25">
      <c r="B93" s="337"/>
      <c r="C93" s="339"/>
      <c r="D93" s="17" t="s">
        <v>68</v>
      </c>
      <c r="E93" s="376"/>
      <c r="F93" s="377"/>
      <c r="G93" s="377"/>
      <c r="H93" s="381"/>
    </row>
    <row r="94" spans="2:8" ht="15.75" customHeight="1">
      <c r="B94" s="337"/>
      <c r="C94" s="339"/>
      <c r="D94" s="17" t="s">
        <v>96</v>
      </c>
      <c r="E94" s="376"/>
      <c r="F94" s="377"/>
      <c r="G94" s="377"/>
      <c r="H94" s="381"/>
    </row>
    <row r="95" spans="2:8" ht="19.5" customHeight="1">
      <c r="B95" s="337" t="s">
        <v>294</v>
      </c>
      <c r="C95" s="379">
        <v>8.4554650000000002</v>
      </c>
      <c r="D95" s="16" t="s">
        <v>21</v>
      </c>
      <c r="E95" s="358" t="s">
        <v>11</v>
      </c>
      <c r="F95" s="371">
        <v>15.36</v>
      </c>
      <c r="G95" s="371"/>
      <c r="H95" s="344">
        <f>F95*G95</f>
        <v>0</v>
      </c>
    </row>
    <row r="96" spans="2:8" ht="17.25" customHeight="1">
      <c r="B96" s="337"/>
      <c r="C96" s="379"/>
      <c r="D96" s="17" t="s">
        <v>95</v>
      </c>
      <c r="E96" s="358"/>
      <c r="F96" s="371"/>
      <c r="G96" s="371"/>
      <c r="H96" s="344"/>
    </row>
    <row r="97" spans="2:8" ht="30" customHeight="1">
      <c r="B97" s="337" t="s">
        <v>295</v>
      </c>
      <c r="C97" s="339">
        <v>8.4554810000000007</v>
      </c>
      <c r="D97" s="16" t="s">
        <v>360</v>
      </c>
      <c r="E97" s="358" t="s">
        <v>11</v>
      </c>
      <c r="F97" s="371">
        <v>375.96</v>
      </c>
      <c r="G97" s="371"/>
      <c r="H97" s="354">
        <f>F97*G97</f>
        <v>0</v>
      </c>
    </row>
    <row r="98" spans="2:8" ht="14.25">
      <c r="B98" s="337"/>
      <c r="C98" s="339"/>
      <c r="D98" s="17" t="s">
        <v>69</v>
      </c>
      <c r="E98" s="358"/>
      <c r="F98" s="371"/>
      <c r="G98" s="371"/>
      <c r="H98" s="356"/>
    </row>
    <row r="99" spans="2:8" ht="30.75" customHeight="1">
      <c r="B99" s="345" t="s">
        <v>296</v>
      </c>
      <c r="C99" s="339">
        <v>8.4554829999999992</v>
      </c>
      <c r="D99" s="16" t="s">
        <v>361</v>
      </c>
      <c r="E99" s="348" t="s">
        <v>11</v>
      </c>
      <c r="F99" s="382">
        <v>115.65</v>
      </c>
      <c r="G99" s="382"/>
      <c r="H99" s="354">
        <f>F99*G99</f>
        <v>0</v>
      </c>
    </row>
    <row r="100" spans="2:8" ht="19.5" customHeight="1">
      <c r="B100" s="347"/>
      <c r="C100" s="339"/>
      <c r="D100" s="18" t="s">
        <v>109</v>
      </c>
      <c r="E100" s="350"/>
      <c r="F100" s="370"/>
      <c r="G100" s="370"/>
      <c r="H100" s="356"/>
    </row>
    <row r="101" spans="2:8" ht="19.5" customHeight="1">
      <c r="B101" s="337" t="s">
        <v>297</v>
      </c>
      <c r="C101" s="385" t="s">
        <v>114</v>
      </c>
      <c r="D101" s="17" t="s">
        <v>121</v>
      </c>
      <c r="E101" s="348" t="s">
        <v>11</v>
      </c>
      <c r="F101" s="382">
        <v>139.08000000000001</v>
      </c>
      <c r="G101" s="382"/>
      <c r="H101" s="354">
        <f>F101*G101</f>
        <v>0</v>
      </c>
    </row>
    <row r="102" spans="2:8" ht="19.5" customHeight="1">
      <c r="B102" s="337"/>
      <c r="C102" s="385"/>
      <c r="D102" s="279" t="s">
        <v>122</v>
      </c>
      <c r="E102" s="350"/>
      <c r="F102" s="370"/>
      <c r="G102" s="370"/>
      <c r="H102" s="356"/>
    </row>
    <row r="103" spans="2:8" ht="19.5" customHeight="1">
      <c r="B103" s="345" t="s">
        <v>298</v>
      </c>
      <c r="C103" s="383" t="s">
        <v>349</v>
      </c>
      <c r="D103" s="280" t="s">
        <v>123</v>
      </c>
      <c r="E103" s="348" t="s">
        <v>126</v>
      </c>
      <c r="F103" s="382">
        <v>20</v>
      </c>
      <c r="G103" s="382"/>
      <c r="H103" s="354">
        <f>F103*G103</f>
        <v>0</v>
      </c>
    </row>
    <row r="104" spans="2:8" ht="19.5" customHeight="1">
      <c r="B104" s="346"/>
      <c r="C104" s="383"/>
      <c r="D104" s="280" t="s">
        <v>124</v>
      </c>
      <c r="E104" s="349"/>
      <c r="F104" s="384"/>
      <c r="G104" s="384"/>
      <c r="H104" s="355"/>
    </row>
    <row r="105" spans="2:8" ht="19.5" customHeight="1">
      <c r="B105" s="347"/>
      <c r="C105" s="383"/>
      <c r="D105" s="279" t="s">
        <v>125</v>
      </c>
      <c r="E105" s="350"/>
      <c r="F105" s="370"/>
      <c r="G105" s="370"/>
      <c r="H105" s="356"/>
    </row>
    <row r="106" spans="2:8" ht="19.5" customHeight="1">
      <c r="B106" s="386" t="s">
        <v>299</v>
      </c>
      <c r="C106" s="379">
        <v>8.4554819999999999</v>
      </c>
      <c r="D106" s="281" t="s">
        <v>130</v>
      </c>
      <c r="E106" s="348" t="s">
        <v>11</v>
      </c>
      <c r="F106" s="382">
        <v>13.1</v>
      </c>
      <c r="G106" s="382"/>
      <c r="H106" s="354">
        <f>F106*G106</f>
        <v>0</v>
      </c>
    </row>
    <row r="107" spans="2:8" ht="19.5" customHeight="1">
      <c r="B107" s="388"/>
      <c r="C107" s="379"/>
      <c r="D107" s="279" t="s">
        <v>131</v>
      </c>
      <c r="E107" s="350"/>
      <c r="F107" s="370"/>
      <c r="G107" s="370"/>
      <c r="H107" s="356"/>
    </row>
    <row r="108" spans="2:8" ht="19.5" customHeight="1">
      <c r="B108" s="386" t="s">
        <v>300</v>
      </c>
      <c r="C108" s="383">
        <v>8.4554869999999998</v>
      </c>
      <c r="D108" s="281" t="s">
        <v>132</v>
      </c>
      <c r="E108" s="348" t="s">
        <v>2</v>
      </c>
      <c r="F108" s="382">
        <v>1928</v>
      </c>
      <c r="G108" s="382"/>
      <c r="H108" s="354">
        <f>F108*G108</f>
        <v>0</v>
      </c>
    </row>
    <row r="109" spans="2:8" ht="19.5" customHeight="1">
      <c r="B109" s="387"/>
      <c r="C109" s="383"/>
      <c r="D109" s="280" t="s">
        <v>204</v>
      </c>
      <c r="E109" s="349"/>
      <c r="F109" s="384"/>
      <c r="G109" s="384"/>
      <c r="H109" s="355"/>
    </row>
    <row r="110" spans="2:8" ht="14.25">
      <c r="B110" s="337" t="s">
        <v>301</v>
      </c>
      <c r="C110" s="357" t="s">
        <v>86</v>
      </c>
      <c r="D110" s="27" t="s">
        <v>139</v>
      </c>
      <c r="E110" s="401" t="s">
        <v>355</v>
      </c>
      <c r="F110" s="404">
        <v>502</v>
      </c>
      <c r="G110" s="404"/>
      <c r="H110" s="407">
        <f>F110*G110</f>
        <v>0</v>
      </c>
    </row>
    <row r="111" spans="2:8" ht="14.25">
      <c r="B111" s="337"/>
      <c r="C111" s="357"/>
      <c r="D111" s="28" t="s">
        <v>233</v>
      </c>
      <c r="E111" s="402"/>
      <c r="F111" s="405"/>
      <c r="G111" s="405"/>
      <c r="H111" s="408"/>
    </row>
    <row r="112" spans="2:8" ht="14.25">
      <c r="B112" s="337"/>
      <c r="C112" s="357"/>
      <c r="D112" s="28" t="s">
        <v>133</v>
      </c>
      <c r="E112" s="402"/>
      <c r="F112" s="405"/>
      <c r="G112" s="405"/>
      <c r="H112" s="408"/>
    </row>
    <row r="113" spans="2:8" ht="14.25">
      <c r="B113" s="337"/>
      <c r="C113" s="357"/>
      <c r="D113" s="28" t="s">
        <v>234</v>
      </c>
      <c r="E113" s="402"/>
      <c r="F113" s="405"/>
      <c r="G113" s="405"/>
      <c r="H113" s="408"/>
    </row>
    <row r="114" spans="2:8" ht="14.25">
      <c r="B114" s="337"/>
      <c r="C114" s="357"/>
      <c r="D114" s="28" t="s">
        <v>134</v>
      </c>
      <c r="E114" s="402"/>
      <c r="F114" s="405"/>
      <c r="G114" s="405"/>
      <c r="H114" s="408"/>
    </row>
    <row r="115" spans="2:8" ht="14.25">
      <c r="B115" s="337"/>
      <c r="C115" s="357"/>
      <c r="D115" s="28" t="s">
        <v>135</v>
      </c>
      <c r="E115" s="402"/>
      <c r="F115" s="405"/>
      <c r="G115" s="405"/>
      <c r="H115" s="408"/>
    </row>
    <row r="116" spans="2:8" ht="14.25">
      <c r="B116" s="337"/>
      <c r="C116" s="357"/>
      <c r="D116" s="28" t="s">
        <v>136</v>
      </c>
      <c r="E116" s="402"/>
      <c r="F116" s="405"/>
      <c r="G116" s="405"/>
      <c r="H116" s="408"/>
    </row>
    <row r="117" spans="2:8" ht="14.25">
      <c r="B117" s="337"/>
      <c r="C117" s="357"/>
      <c r="D117" s="28" t="s">
        <v>137</v>
      </c>
      <c r="E117" s="402"/>
      <c r="F117" s="405"/>
      <c r="G117" s="405"/>
      <c r="H117" s="408"/>
    </row>
    <row r="118" spans="2:8" thickBot="1">
      <c r="B118" s="337"/>
      <c r="C118" s="357"/>
      <c r="D118" s="190" t="s">
        <v>138</v>
      </c>
      <c r="E118" s="403"/>
      <c r="F118" s="406"/>
      <c r="G118" s="406"/>
      <c r="H118" s="409"/>
    </row>
    <row r="119" spans="2:8" ht="15.75" customHeight="1" thickBot="1">
      <c r="B119" s="389" t="s">
        <v>70</v>
      </c>
      <c r="C119" s="390"/>
      <c r="D119" s="391"/>
      <c r="E119" s="392">
        <f>SUM(H43:H119)</f>
        <v>0</v>
      </c>
      <c r="F119" s="393"/>
      <c r="G119" s="393"/>
      <c r="H119" s="394"/>
    </row>
    <row r="120" spans="2:8" ht="16.5" thickBot="1">
      <c r="B120" s="37" t="s">
        <v>302</v>
      </c>
      <c r="C120" s="38">
        <v>8.4559999999999995</v>
      </c>
      <c r="D120" s="333" t="s">
        <v>52</v>
      </c>
      <c r="E120" s="334"/>
      <c r="F120" s="334"/>
      <c r="G120" s="334"/>
      <c r="H120" s="335"/>
    </row>
    <row r="121" spans="2:8" ht="28.5">
      <c r="B121" s="22" t="s">
        <v>303</v>
      </c>
      <c r="C121" s="11">
        <v>8.4562000000000008</v>
      </c>
      <c r="D121" s="282" t="s">
        <v>101</v>
      </c>
      <c r="E121" s="13" t="s">
        <v>1</v>
      </c>
      <c r="F121" s="283"/>
      <c r="G121" s="244"/>
      <c r="H121" s="284"/>
    </row>
    <row r="122" spans="2:8" ht="14.25">
      <c r="B122" s="23" t="s">
        <v>304</v>
      </c>
      <c r="C122" s="395">
        <v>8.4562000000000008</v>
      </c>
      <c r="D122" s="285" t="s">
        <v>33</v>
      </c>
      <c r="E122" s="265" t="s">
        <v>1</v>
      </c>
      <c r="F122" s="254"/>
      <c r="G122" s="245"/>
      <c r="H122" s="214"/>
    </row>
    <row r="123" spans="2:8" ht="14.25">
      <c r="B123" s="23" t="s">
        <v>305</v>
      </c>
      <c r="C123" s="396"/>
      <c r="D123" s="15" t="s">
        <v>100</v>
      </c>
      <c r="E123" s="265" t="s">
        <v>1</v>
      </c>
      <c r="F123" s="254">
        <f>2339.66+6082.8</f>
        <v>8422.4599999999991</v>
      </c>
      <c r="G123" s="286"/>
      <c r="H123" s="214">
        <f>F123*G123</f>
        <v>0</v>
      </c>
    </row>
    <row r="124" spans="2:8" ht="14.25">
      <c r="B124" s="23" t="s">
        <v>306</v>
      </c>
      <c r="C124" s="396"/>
      <c r="D124" s="15" t="s">
        <v>99</v>
      </c>
      <c r="E124" s="265" t="s">
        <v>1</v>
      </c>
      <c r="F124" s="254">
        <v>814.25</v>
      </c>
      <c r="G124" s="286"/>
      <c r="H124" s="214">
        <f t="shared" ref="H124:H127" si="0">F124*G124</f>
        <v>0</v>
      </c>
    </row>
    <row r="125" spans="2:8" ht="18.75" customHeight="1">
      <c r="B125" s="23" t="s">
        <v>307</v>
      </c>
      <c r="C125" s="396"/>
      <c r="D125" s="285" t="s">
        <v>34</v>
      </c>
      <c r="E125" s="265" t="s">
        <v>1</v>
      </c>
      <c r="F125" s="254"/>
      <c r="G125" s="245"/>
      <c r="H125" s="214"/>
    </row>
    <row r="126" spans="2:8" ht="14.25">
      <c r="B126" s="23" t="s">
        <v>308</v>
      </c>
      <c r="C126" s="396"/>
      <c r="D126" s="15" t="s">
        <v>100</v>
      </c>
      <c r="E126" s="265" t="s">
        <v>1</v>
      </c>
      <c r="F126" s="254">
        <f>675.18+8952.48+71671.12</f>
        <v>81298.78</v>
      </c>
      <c r="G126" s="286"/>
      <c r="H126" s="214">
        <f t="shared" si="0"/>
        <v>0</v>
      </c>
    </row>
    <row r="127" spans="2:8" ht="14.25">
      <c r="B127" s="23" t="s">
        <v>309</v>
      </c>
      <c r="C127" s="369"/>
      <c r="D127" s="42" t="s">
        <v>99</v>
      </c>
      <c r="E127" s="201" t="s">
        <v>1</v>
      </c>
      <c r="F127" s="254">
        <f>8185.63+18904.25+43790.56+10326.33</f>
        <v>81206.77</v>
      </c>
      <c r="G127" s="286"/>
      <c r="H127" s="214">
        <f t="shared" si="0"/>
        <v>0</v>
      </c>
    </row>
    <row r="128" spans="2:8" ht="21" customHeight="1">
      <c r="B128" s="345" t="s">
        <v>310</v>
      </c>
      <c r="C128" s="398" t="s">
        <v>356</v>
      </c>
      <c r="D128" s="27" t="s">
        <v>362</v>
      </c>
      <c r="E128" s="200"/>
      <c r="F128" s="287"/>
      <c r="G128" s="246"/>
      <c r="H128" s="215"/>
    </row>
    <row r="129" spans="2:8" ht="17.25" customHeight="1">
      <c r="B129" s="346"/>
      <c r="C129" s="399"/>
      <c r="D129" s="40" t="s">
        <v>241</v>
      </c>
      <c r="E129" s="201" t="s">
        <v>1</v>
      </c>
      <c r="F129" s="286">
        <v>16084</v>
      </c>
      <c r="G129" s="288"/>
      <c r="H129" s="214">
        <f>F129*G129</f>
        <v>0</v>
      </c>
    </row>
    <row r="130" spans="2:8" ht="14.25">
      <c r="B130" s="346"/>
      <c r="C130" s="399"/>
      <c r="D130" s="40" t="s">
        <v>240</v>
      </c>
      <c r="E130" s="266" t="s">
        <v>22</v>
      </c>
      <c r="F130" s="286">
        <v>160</v>
      </c>
      <c r="G130" s="288"/>
      <c r="H130" s="214">
        <f t="shared" ref="H130:H131" si="1">F130*G130</f>
        <v>0</v>
      </c>
    </row>
    <row r="131" spans="2:8" ht="29.25" customHeight="1" thickBot="1">
      <c r="B131" s="397"/>
      <c r="C131" s="400"/>
      <c r="D131" s="289" t="s">
        <v>239</v>
      </c>
      <c r="E131" s="267" t="s">
        <v>2</v>
      </c>
      <c r="F131" s="290">
        <v>1904</v>
      </c>
      <c r="G131" s="291"/>
      <c r="H131" s="189">
        <f t="shared" si="1"/>
        <v>0</v>
      </c>
    </row>
    <row r="132" spans="2:8" ht="15.75" customHeight="1" thickBot="1">
      <c r="B132" s="363" t="s">
        <v>91</v>
      </c>
      <c r="C132" s="364"/>
      <c r="D132" s="365"/>
      <c r="E132" s="366">
        <f>SUM(H121:H131)</f>
        <v>0</v>
      </c>
      <c r="F132" s="367"/>
      <c r="G132" s="367"/>
      <c r="H132" s="368"/>
    </row>
    <row r="133" spans="2:8" ht="16.5" thickBot="1">
      <c r="B133" s="37" t="s">
        <v>311</v>
      </c>
      <c r="C133" s="38"/>
      <c r="D133" s="410" t="s">
        <v>17</v>
      </c>
      <c r="E133" s="411"/>
      <c r="F133" s="411"/>
      <c r="G133" s="411"/>
      <c r="H133" s="412"/>
    </row>
    <row r="134" spans="2:8" ht="45" customHeight="1">
      <c r="B134" s="241" t="s">
        <v>312</v>
      </c>
      <c r="C134" s="30" t="s">
        <v>87</v>
      </c>
      <c r="D134" s="220" t="s">
        <v>23</v>
      </c>
      <c r="E134" s="268" t="s">
        <v>24</v>
      </c>
      <c r="F134" s="261">
        <v>8</v>
      </c>
      <c r="G134" s="261"/>
      <c r="H134" s="262">
        <f>F134*G134</f>
        <v>0</v>
      </c>
    </row>
    <row r="135" spans="2:8" ht="43.5" customHeight="1">
      <c r="B135" s="242" t="s">
        <v>313</v>
      </c>
      <c r="C135" s="24" t="s">
        <v>87</v>
      </c>
      <c r="D135" s="219" t="s">
        <v>25</v>
      </c>
      <c r="E135" s="269" t="s">
        <v>2</v>
      </c>
      <c r="F135" s="263">
        <v>10</v>
      </c>
      <c r="G135" s="263"/>
      <c r="H135" s="47">
        <f>F135*G135</f>
        <v>0</v>
      </c>
    </row>
    <row r="136" spans="2:8" ht="72" customHeight="1">
      <c r="B136" s="242" t="s">
        <v>314</v>
      </c>
      <c r="C136" s="24" t="s">
        <v>87</v>
      </c>
      <c r="D136" s="219" t="s">
        <v>26</v>
      </c>
      <c r="E136" s="269" t="s">
        <v>2</v>
      </c>
      <c r="F136" s="263">
        <v>85</v>
      </c>
      <c r="G136" s="263"/>
      <c r="H136" s="47">
        <f t="shared" ref="H136:H141" si="2">F136*G136</f>
        <v>0</v>
      </c>
    </row>
    <row r="137" spans="2:8" ht="45.75" customHeight="1">
      <c r="B137" s="242" t="s">
        <v>315</v>
      </c>
      <c r="C137" s="24" t="s">
        <v>87</v>
      </c>
      <c r="D137" s="219" t="s">
        <v>27</v>
      </c>
      <c r="E137" s="269" t="s">
        <v>24</v>
      </c>
      <c r="F137" s="263">
        <v>8</v>
      </c>
      <c r="G137" s="263"/>
      <c r="H137" s="47">
        <f t="shared" si="2"/>
        <v>0</v>
      </c>
    </row>
    <row r="138" spans="2:8" ht="45.75" customHeight="1">
      <c r="B138" s="242" t="s">
        <v>316</v>
      </c>
      <c r="C138" s="24" t="s">
        <v>87</v>
      </c>
      <c r="D138" s="219" t="s">
        <v>28</v>
      </c>
      <c r="E138" s="269" t="s">
        <v>24</v>
      </c>
      <c r="F138" s="263">
        <v>8</v>
      </c>
      <c r="G138" s="263"/>
      <c r="H138" s="47">
        <f t="shared" si="2"/>
        <v>0</v>
      </c>
    </row>
    <row r="139" spans="2:8" ht="42.75">
      <c r="B139" s="242" t="s">
        <v>317</v>
      </c>
      <c r="C139" s="24" t="s">
        <v>87</v>
      </c>
      <c r="D139" s="219" t="s">
        <v>88</v>
      </c>
      <c r="E139" s="269" t="s">
        <v>24</v>
      </c>
      <c r="F139" s="263">
        <v>6</v>
      </c>
      <c r="G139" s="263"/>
      <c r="H139" s="47">
        <f t="shared" si="2"/>
        <v>0</v>
      </c>
    </row>
    <row r="140" spans="2:8" ht="42.75">
      <c r="B140" s="242" t="s">
        <v>318</v>
      </c>
      <c r="C140" s="24" t="s">
        <v>87</v>
      </c>
      <c r="D140" s="219" t="s">
        <v>244</v>
      </c>
      <c r="E140" s="269" t="s">
        <v>24</v>
      </c>
      <c r="F140" s="263">
        <v>4</v>
      </c>
      <c r="G140" s="263"/>
      <c r="H140" s="47">
        <f t="shared" si="2"/>
        <v>0</v>
      </c>
    </row>
    <row r="141" spans="2:8" ht="47.25" customHeight="1">
      <c r="B141" s="242" t="s">
        <v>319</v>
      </c>
      <c r="C141" s="24" t="s">
        <v>87</v>
      </c>
      <c r="D141" s="219" t="s">
        <v>245</v>
      </c>
      <c r="E141" s="269" t="s">
        <v>24</v>
      </c>
      <c r="F141" s="263">
        <v>2</v>
      </c>
      <c r="G141" s="263"/>
      <c r="H141" s="47">
        <f t="shared" si="2"/>
        <v>0</v>
      </c>
    </row>
    <row r="142" spans="2:8" ht="18" customHeight="1" thickBot="1">
      <c r="B142" s="221"/>
      <c r="C142" s="222"/>
      <c r="D142" s="222" t="s">
        <v>18</v>
      </c>
      <c r="E142" s="413">
        <f>SUM(H134:H141)</f>
        <v>0</v>
      </c>
      <c r="F142" s="413"/>
      <c r="G142" s="413"/>
      <c r="H142" s="414"/>
    </row>
    <row r="143" spans="2:8" ht="18" customHeight="1" thickBot="1">
      <c r="B143" s="218" t="s">
        <v>320</v>
      </c>
      <c r="C143" s="218" t="s">
        <v>92</v>
      </c>
      <c r="D143" s="415" t="s">
        <v>93</v>
      </c>
      <c r="E143" s="416"/>
      <c r="F143" s="416"/>
      <c r="G143" s="416"/>
      <c r="H143" s="417"/>
    </row>
    <row r="144" spans="2:8" ht="14.25" customHeight="1">
      <c r="B144" s="418" t="s">
        <v>321</v>
      </c>
      <c r="C144" s="420">
        <v>8.4554690000000008</v>
      </c>
      <c r="D144" s="292" t="s">
        <v>238</v>
      </c>
      <c r="E144" s="421" t="s">
        <v>12</v>
      </c>
      <c r="F144" s="422">
        <v>156.9</v>
      </c>
      <c r="G144" s="422"/>
      <c r="H144" s="430">
        <f>F144*G144</f>
        <v>0</v>
      </c>
    </row>
    <row r="145" spans="2:8" ht="18" customHeight="1">
      <c r="B145" s="419"/>
      <c r="C145" s="379"/>
      <c r="D145" s="293" t="s">
        <v>112</v>
      </c>
      <c r="E145" s="350"/>
      <c r="F145" s="423"/>
      <c r="G145" s="423"/>
      <c r="H145" s="431"/>
    </row>
    <row r="146" spans="2:8" ht="42.75">
      <c r="B146" s="432" t="s">
        <v>322</v>
      </c>
      <c r="C146" s="424">
        <v>8.4581</v>
      </c>
      <c r="D146" s="294" t="s">
        <v>73</v>
      </c>
      <c r="E146" s="401" t="s">
        <v>2</v>
      </c>
      <c r="F146" s="404">
        <v>224.2</v>
      </c>
      <c r="G146" s="404"/>
      <c r="H146" s="433">
        <f>F146*G146</f>
        <v>0</v>
      </c>
    </row>
    <row r="147" spans="2:8" ht="14.25" customHeight="1">
      <c r="B147" s="419"/>
      <c r="C147" s="425"/>
      <c r="D147" s="295" t="s">
        <v>110</v>
      </c>
      <c r="E147" s="403"/>
      <c r="F147" s="423"/>
      <c r="G147" s="423"/>
      <c r="H147" s="431"/>
    </row>
    <row r="148" spans="2:8" ht="45" customHeight="1">
      <c r="B148" s="242" t="s">
        <v>323</v>
      </c>
      <c r="C148" s="239">
        <v>8.4568100000000008</v>
      </c>
      <c r="D148" s="28" t="s">
        <v>75</v>
      </c>
      <c r="E148" s="35" t="s">
        <v>2</v>
      </c>
      <c r="F148" s="258">
        <v>15.8</v>
      </c>
      <c r="G148" s="258"/>
      <c r="H148" s="216">
        <f>F148*G148</f>
        <v>0</v>
      </c>
    </row>
    <row r="149" spans="2:8" ht="28.5" customHeight="1">
      <c r="B149" s="345" t="s">
        <v>324</v>
      </c>
      <c r="C149" s="424">
        <v>8.4556000000000004</v>
      </c>
      <c r="D149" s="27" t="s">
        <v>127</v>
      </c>
      <c r="E149" s="348" t="s">
        <v>12</v>
      </c>
      <c r="F149" s="404">
        <v>115.66</v>
      </c>
      <c r="G149" s="426"/>
      <c r="H149" s="428">
        <f>F149*G149</f>
        <v>0</v>
      </c>
    </row>
    <row r="150" spans="2:8" ht="29.25" customHeight="1">
      <c r="B150" s="347"/>
      <c r="C150" s="425"/>
      <c r="D150" s="190" t="s">
        <v>256</v>
      </c>
      <c r="E150" s="350"/>
      <c r="F150" s="423"/>
      <c r="G150" s="427"/>
      <c r="H150" s="429"/>
    </row>
    <row r="151" spans="2:8" ht="21.75" customHeight="1">
      <c r="B151" s="242" t="s">
        <v>325</v>
      </c>
      <c r="C151" s="249" t="s">
        <v>49</v>
      </c>
      <c r="D151" s="296" t="s">
        <v>29</v>
      </c>
      <c r="E151" s="270" t="s">
        <v>22</v>
      </c>
      <c r="F151" s="297">
        <v>40</v>
      </c>
      <c r="G151" s="286"/>
      <c r="H151" s="216">
        <f t="shared" ref="H151:H156" si="3">F151*G151</f>
        <v>0</v>
      </c>
    </row>
    <row r="152" spans="2:8" ht="19.5" customHeight="1">
      <c r="B152" s="242" t="s">
        <v>326</v>
      </c>
      <c r="C152" s="249" t="s">
        <v>50</v>
      </c>
      <c r="D152" s="298" t="s">
        <v>85</v>
      </c>
      <c r="E152" s="270" t="s">
        <v>22</v>
      </c>
      <c r="F152" s="297">
        <v>148</v>
      </c>
      <c r="G152" s="286"/>
      <c r="H152" s="216">
        <f t="shared" si="3"/>
        <v>0</v>
      </c>
    </row>
    <row r="153" spans="2:8" ht="18" customHeight="1">
      <c r="B153" s="242" t="s">
        <v>327</v>
      </c>
      <c r="C153" s="29">
        <v>8458111</v>
      </c>
      <c r="D153" s="298" t="s">
        <v>30</v>
      </c>
      <c r="E153" s="270" t="s">
        <v>74</v>
      </c>
      <c r="F153" s="297">
        <v>4</v>
      </c>
      <c r="G153" s="286"/>
      <c r="H153" s="216">
        <f t="shared" si="3"/>
        <v>0</v>
      </c>
    </row>
    <row r="154" spans="2:8" ht="28.5">
      <c r="B154" s="242" t="s">
        <v>328</v>
      </c>
      <c r="C154" s="243" t="s">
        <v>86</v>
      </c>
      <c r="D154" s="40" t="s">
        <v>129</v>
      </c>
      <c r="E154" s="270" t="s">
        <v>2</v>
      </c>
      <c r="F154" s="297">
        <v>18</v>
      </c>
      <c r="G154" s="254"/>
      <c r="H154" s="217">
        <f t="shared" si="3"/>
        <v>0</v>
      </c>
    </row>
    <row r="155" spans="2:8" ht="18" customHeight="1">
      <c r="B155" s="242" t="s">
        <v>329</v>
      </c>
      <c r="C155" s="48">
        <v>8.4581999999999997</v>
      </c>
      <c r="D155" s="40" t="s">
        <v>242</v>
      </c>
      <c r="E155" s="270" t="s">
        <v>12</v>
      </c>
      <c r="F155" s="254">
        <v>575.84</v>
      </c>
      <c r="G155" s="254"/>
      <c r="H155" s="217">
        <f t="shared" si="3"/>
        <v>0</v>
      </c>
    </row>
    <row r="156" spans="2:8" ht="24" customHeight="1">
      <c r="B156" s="242" t="s">
        <v>330</v>
      </c>
      <c r="C156" s="243">
        <v>8.4583999999999993</v>
      </c>
      <c r="D156" s="27" t="s">
        <v>243</v>
      </c>
      <c r="E156" s="270" t="s">
        <v>355</v>
      </c>
      <c r="F156" s="254">
        <v>575.84</v>
      </c>
      <c r="G156" s="254"/>
      <c r="H156" s="217">
        <f t="shared" si="3"/>
        <v>0</v>
      </c>
    </row>
    <row r="157" spans="2:8" ht="28.5">
      <c r="B157" s="345" t="s">
        <v>331</v>
      </c>
      <c r="C157" s="446" t="s">
        <v>72</v>
      </c>
      <c r="D157" s="27" t="s">
        <v>31</v>
      </c>
      <c r="E157" s="376" t="s">
        <v>2</v>
      </c>
      <c r="F157" s="377">
        <v>223.6</v>
      </c>
      <c r="G157" s="448"/>
      <c r="H157" s="449">
        <f>F157*G157</f>
        <v>0</v>
      </c>
    </row>
    <row r="158" spans="2:8" ht="15.75" thickBot="1">
      <c r="B158" s="347"/>
      <c r="C158" s="446"/>
      <c r="D158" s="299" t="s">
        <v>71</v>
      </c>
      <c r="E158" s="447"/>
      <c r="F158" s="404"/>
      <c r="G158" s="426"/>
      <c r="H158" s="433"/>
    </row>
    <row r="159" spans="2:8" ht="17.25" customHeight="1" thickBot="1">
      <c r="B159" s="363" t="s">
        <v>32</v>
      </c>
      <c r="C159" s="364"/>
      <c r="D159" s="365"/>
      <c r="E159" s="434">
        <f>SUM(H144:H158)</f>
        <v>0</v>
      </c>
      <c r="F159" s="435"/>
      <c r="G159" s="435"/>
      <c r="H159" s="436"/>
    </row>
    <row r="160" spans="2:8" ht="18.75" customHeight="1" thickBot="1">
      <c r="B160" s="32" t="s">
        <v>332</v>
      </c>
      <c r="C160" s="25"/>
      <c r="D160" s="333" t="s">
        <v>7</v>
      </c>
      <c r="E160" s="334"/>
      <c r="F160" s="334"/>
      <c r="G160" s="334"/>
      <c r="H160" s="335"/>
    </row>
    <row r="161" spans="2:8" ht="28.5">
      <c r="B161" s="251" t="s">
        <v>333</v>
      </c>
      <c r="C161" s="300">
        <v>2.2000000000000002</v>
      </c>
      <c r="D161" s="18" t="s">
        <v>13</v>
      </c>
      <c r="E161" s="257" t="s">
        <v>14</v>
      </c>
      <c r="F161" s="45">
        <v>2</v>
      </c>
      <c r="G161" s="253"/>
      <c r="H161" s="248">
        <f>F161*G161</f>
        <v>0</v>
      </c>
    </row>
    <row r="162" spans="2:8" ht="29.25" thickBot="1">
      <c r="B162" s="250" t="s">
        <v>334</v>
      </c>
      <c r="C162" s="301">
        <v>2.2000000000000002</v>
      </c>
      <c r="D162" s="16" t="s">
        <v>19</v>
      </c>
      <c r="E162" s="264" t="s">
        <v>14</v>
      </c>
      <c r="F162" s="46">
        <v>18</v>
      </c>
      <c r="G162" s="253"/>
      <c r="H162" s="247">
        <f>F162*G162</f>
        <v>0</v>
      </c>
    </row>
    <row r="163" spans="2:8" ht="18" customHeight="1" thickBot="1">
      <c r="B163" s="437" t="s">
        <v>10</v>
      </c>
      <c r="C163" s="438"/>
      <c r="D163" s="439"/>
      <c r="E163" s="440">
        <f>H161+H162</f>
        <v>0</v>
      </c>
      <c r="F163" s="441"/>
      <c r="G163" s="441"/>
      <c r="H163" s="442"/>
    </row>
    <row r="164" spans="2:8" ht="16.5" thickBot="1">
      <c r="B164" s="31" t="s">
        <v>335</v>
      </c>
      <c r="C164" s="191"/>
      <c r="D164" s="192" t="s">
        <v>8</v>
      </c>
      <c r="E164" s="193"/>
      <c r="F164" s="193"/>
      <c r="G164" s="193"/>
      <c r="H164" s="194"/>
    </row>
    <row r="165" spans="2:8" ht="15.75" customHeight="1">
      <c r="B165" s="443" t="s">
        <v>336</v>
      </c>
      <c r="C165" s="444" t="s">
        <v>235</v>
      </c>
      <c r="D165" s="197" t="s">
        <v>232</v>
      </c>
      <c r="E165" s="340" t="s">
        <v>14</v>
      </c>
      <c r="F165" s="198"/>
      <c r="G165" s="198"/>
      <c r="H165" s="199"/>
    </row>
    <row r="166" spans="2:8" ht="17.25" customHeight="1">
      <c r="B166" s="347"/>
      <c r="C166" s="445"/>
      <c r="D166" s="44" t="s">
        <v>230</v>
      </c>
      <c r="E166" s="326"/>
      <c r="F166" s="255">
        <v>2</v>
      </c>
      <c r="G166" s="255"/>
      <c r="H166" s="248">
        <f>F166*G166</f>
        <v>0</v>
      </c>
    </row>
    <row r="167" spans="2:8" ht="17.25" customHeight="1">
      <c r="B167" s="345" t="s">
        <v>337</v>
      </c>
      <c r="C167" s="424">
        <v>10.532999999999999</v>
      </c>
      <c r="D167" s="196" t="s">
        <v>231</v>
      </c>
      <c r="E167" s="401" t="s">
        <v>355</v>
      </c>
      <c r="F167" s="371">
        <v>30</v>
      </c>
      <c r="G167" s="371"/>
      <c r="H167" s="344">
        <f>F167*G167</f>
        <v>0</v>
      </c>
    </row>
    <row r="168" spans="2:8" ht="14.25" customHeight="1" thickBot="1">
      <c r="B168" s="397"/>
      <c r="C168" s="452"/>
      <c r="D168" s="195" t="s">
        <v>236</v>
      </c>
      <c r="E168" s="453"/>
      <c r="F168" s="454"/>
      <c r="G168" s="454"/>
      <c r="H168" s="455"/>
    </row>
    <row r="169" spans="2:8" ht="14.25" customHeight="1" thickBot="1">
      <c r="B169" s="302" t="s">
        <v>343</v>
      </c>
      <c r="C169" s="256" t="s">
        <v>344</v>
      </c>
      <c r="D169" s="303" t="s">
        <v>345</v>
      </c>
      <c r="E169" s="304" t="s">
        <v>22</v>
      </c>
      <c r="F169" s="253">
        <v>1</v>
      </c>
      <c r="G169" s="253"/>
      <c r="H169" s="253">
        <f>F169*G169</f>
        <v>0</v>
      </c>
    </row>
    <row r="170" spans="2:8" ht="15" customHeight="1" thickBot="1">
      <c r="B170" s="389" t="s">
        <v>9</v>
      </c>
      <c r="C170" s="390"/>
      <c r="D170" s="391"/>
      <c r="E170" s="440">
        <f>SUM(H165:H169)</f>
        <v>0</v>
      </c>
      <c r="F170" s="441"/>
      <c r="G170" s="441"/>
      <c r="H170" s="442"/>
    </row>
    <row r="171" spans="2:8" s="39" customFormat="1" ht="15.75" thickBot="1">
      <c r="B171" s="450" t="s">
        <v>228</v>
      </c>
      <c r="C171" s="451"/>
      <c r="D171" s="451"/>
      <c r="E171" s="182"/>
      <c r="F171" s="181"/>
      <c r="G171" s="181"/>
      <c r="H171" s="188">
        <f>E13+E41+E119+E132+E142+E159+E163+E170</f>
        <v>0</v>
      </c>
    </row>
  </sheetData>
  <mergeCells count="195">
    <mergeCell ref="B170:D170"/>
    <mergeCell ref="E170:H170"/>
    <mergeCell ref="B171:D171"/>
    <mergeCell ref="B167:B168"/>
    <mergeCell ref="C167:C168"/>
    <mergeCell ref="E167:E168"/>
    <mergeCell ref="F167:F168"/>
    <mergeCell ref="G167:G168"/>
    <mergeCell ref="H167:H168"/>
    <mergeCell ref="B159:D159"/>
    <mergeCell ref="E159:H159"/>
    <mergeCell ref="D160:H160"/>
    <mergeCell ref="B163:D163"/>
    <mergeCell ref="E163:H163"/>
    <mergeCell ref="B165:B166"/>
    <mergeCell ref="C165:C166"/>
    <mergeCell ref="E165:E166"/>
    <mergeCell ref="B157:B158"/>
    <mergeCell ref="C157:C158"/>
    <mergeCell ref="E157:E158"/>
    <mergeCell ref="F157:F158"/>
    <mergeCell ref="G157:G158"/>
    <mergeCell ref="H157:H158"/>
    <mergeCell ref="B149:B150"/>
    <mergeCell ref="C149:C150"/>
    <mergeCell ref="E149:E150"/>
    <mergeCell ref="F149:F150"/>
    <mergeCell ref="G149:G150"/>
    <mergeCell ref="H149:H150"/>
    <mergeCell ref="H144:H145"/>
    <mergeCell ref="B146:B147"/>
    <mergeCell ref="C146:C147"/>
    <mergeCell ref="E146:E147"/>
    <mergeCell ref="F146:F147"/>
    <mergeCell ref="G146:G147"/>
    <mergeCell ref="H146:H147"/>
    <mergeCell ref="B132:D132"/>
    <mergeCell ref="E132:H132"/>
    <mergeCell ref="D133:H133"/>
    <mergeCell ref="E142:H142"/>
    <mergeCell ref="D143:H143"/>
    <mergeCell ref="B144:B145"/>
    <mergeCell ref="C144:C145"/>
    <mergeCell ref="E144:E145"/>
    <mergeCell ref="F144:F145"/>
    <mergeCell ref="G144:G145"/>
    <mergeCell ref="B119:D119"/>
    <mergeCell ref="E119:H119"/>
    <mergeCell ref="D120:H120"/>
    <mergeCell ref="C122:C127"/>
    <mergeCell ref="B128:B131"/>
    <mergeCell ref="C128:C131"/>
    <mergeCell ref="B110:B118"/>
    <mergeCell ref="C110:C118"/>
    <mergeCell ref="E110:E118"/>
    <mergeCell ref="F110:F118"/>
    <mergeCell ref="G110:G118"/>
    <mergeCell ref="H110:H118"/>
    <mergeCell ref="B108:B109"/>
    <mergeCell ref="C108:C109"/>
    <mergeCell ref="E108:E109"/>
    <mergeCell ref="F108:F109"/>
    <mergeCell ref="G108:G109"/>
    <mergeCell ref="H108:H109"/>
    <mergeCell ref="B106:B107"/>
    <mergeCell ref="C106:C107"/>
    <mergeCell ref="E106:E107"/>
    <mergeCell ref="F106:F107"/>
    <mergeCell ref="G106:G107"/>
    <mergeCell ref="H106:H107"/>
    <mergeCell ref="B103:B105"/>
    <mergeCell ref="C103:C105"/>
    <mergeCell ref="E103:E105"/>
    <mergeCell ref="F103:F105"/>
    <mergeCell ref="G103:G105"/>
    <mergeCell ref="H103:H105"/>
    <mergeCell ref="B101:B102"/>
    <mergeCell ref="C101:C102"/>
    <mergeCell ref="E101:E102"/>
    <mergeCell ref="F101:F102"/>
    <mergeCell ref="G101:G102"/>
    <mergeCell ref="H101:H102"/>
    <mergeCell ref="B99:B100"/>
    <mergeCell ref="C99:C100"/>
    <mergeCell ref="E99:E100"/>
    <mergeCell ref="F99:F100"/>
    <mergeCell ref="G99:G100"/>
    <mergeCell ref="H99:H100"/>
    <mergeCell ref="B97:B98"/>
    <mergeCell ref="C97:C98"/>
    <mergeCell ref="E97:E98"/>
    <mergeCell ref="F97:F98"/>
    <mergeCell ref="G97:G98"/>
    <mergeCell ref="H97:H98"/>
    <mergeCell ref="B95:B96"/>
    <mergeCell ref="C95:C96"/>
    <mergeCell ref="E95:E96"/>
    <mergeCell ref="F95:F96"/>
    <mergeCell ref="G95:G96"/>
    <mergeCell ref="H95:H96"/>
    <mergeCell ref="B90:B94"/>
    <mergeCell ref="C90:C94"/>
    <mergeCell ref="E90:E94"/>
    <mergeCell ref="F90:F94"/>
    <mergeCell ref="G90:G94"/>
    <mergeCell ref="H90:H94"/>
    <mergeCell ref="B86:B89"/>
    <mergeCell ref="C86:C89"/>
    <mergeCell ref="E86:E89"/>
    <mergeCell ref="F86:F89"/>
    <mergeCell ref="G86:G89"/>
    <mergeCell ref="H86:H89"/>
    <mergeCell ref="B83:B85"/>
    <mergeCell ref="C83:C85"/>
    <mergeCell ref="E83:E85"/>
    <mergeCell ref="F83:F85"/>
    <mergeCell ref="G83:G85"/>
    <mergeCell ref="H83:H85"/>
    <mergeCell ref="B69:B82"/>
    <mergeCell ref="C69:C82"/>
    <mergeCell ref="E69:E82"/>
    <mergeCell ref="F69:F82"/>
    <mergeCell ref="G69:G82"/>
    <mergeCell ref="H69:H82"/>
    <mergeCell ref="B59:B68"/>
    <mergeCell ref="C59:C68"/>
    <mergeCell ref="E59:E68"/>
    <mergeCell ref="F59:F68"/>
    <mergeCell ref="G59:G68"/>
    <mergeCell ref="H59:H68"/>
    <mergeCell ref="B53:B58"/>
    <mergeCell ref="C53:C58"/>
    <mergeCell ref="E53:E58"/>
    <mergeCell ref="F53:F58"/>
    <mergeCell ref="G53:G58"/>
    <mergeCell ref="H53:H58"/>
    <mergeCell ref="B48:B52"/>
    <mergeCell ref="C48:C52"/>
    <mergeCell ref="E48:E52"/>
    <mergeCell ref="F48:F52"/>
    <mergeCell ref="G48:G52"/>
    <mergeCell ref="H48:H52"/>
    <mergeCell ref="B41:D41"/>
    <mergeCell ref="E41:H41"/>
    <mergeCell ref="D42:H42"/>
    <mergeCell ref="B43:B47"/>
    <mergeCell ref="C43:C47"/>
    <mergeCell ref="E43:E47"/>
    <mergeCell ref="F43:F47"/>
    <mergeCell ref="G43:G47"/>
    <mergeCell ref="H43:H47"/>
    <mergeCell ref="B39:B40"/>
    <mergeCell ref="C39:C40"/>
    <mergeCell ref="E39:E40"/>
    <mergeCell ref="F39:F40"/>
    <mergeCell ref="G39:G40"/>
    <mergeCell ref="H39:H40"/>
    <mergeCell ref="B37:B38"/>
    <mergeCell ref="C37:C38"/>
    <mergeCell ref="E37:E38"/>
    <mergeCell ref="F37:F38"/>
    <mergeCell ref="G37:G38"/>
    <mergeCell ref="H37:H38"/>
    <mergeCell ref="H28:H29"/>
    <mergeCell ref="B30:B36"/>
    <mergeCell ref="C30:C36"/>
    <mergeCell ref="E30:E36"/>
    <mergeCell ref="F30:F36"/>
    <mergeCell ref="G30:G36"/>
    <mergeCell ref="H30:H36"/>
    <mergeCell ref="B26:B27"/>
    <mergeCell ref="B28:B29"/>
    <mergeCell ref="C28:C29"/>
    <mergeCell ref="E28:E29"/>
    <mergeCell ref="F28:F29"/>
    <mergeCell ref="G28:G29"/>
    <mergeCell ref="C21:C27"/>
    <mergeCell ref="B22:B25"/>
    <mergeCell ref="B3:H3"/>
    <mergeCell ref="B4:H4"/>
    <mergeCell ref="B5:H5"/>
    <mergeCell ref="D8:H8"/>
    <mergeCell ref="B13:D13"/>
    <mergeCell ref="E13:H13"/>
    <mergeCell ref="E21:E27"/>
    <mergeCell ref="F21:F27"/>
    <mergeCell ref="G21:G27"/>
    <mergeCell ref="H21:H27"/>
    <mergeCell ref="D14:H14"/>
    <mergeCell ref="B15:B20"/>
    <mergeCell ref="C15:C20"/>
    <mergeCell ref="E15:E20"/>
    <mergeCell ref="F15:F20"/>
    <mergeCell ref="G15:G20"/>
    <mergeCell ref="H15:H20"/>
  </mergeCells>
  <pageMargins left="0.98425196850393704" right="0.19685039370078741" top="0.19685039370078741" bottom="0.19685039370078741" header="0.19685039370078741" footer="0.19685039370078741"/>
  <pageSetup paperSize="9" scale="55" orientation="portrait" r:id="rId1"/>
  <rowBreaks count="2" manualBreakCount="2">
    <brk id="68" min="1" max="7" man="1"/>
    <brk id="142" min="1" max="7"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B1:K121"/>
  <sheetViews>
    <sheetView view="pageBreakPreview" zoomScale="85" zoomScaleSheetLayoutView="85" workbookViewId="0">
      <selection activeCell="G18" sqref="G18"/>
    </sheetView>
  </sheetViews>
  <sheetFormatPr defaultRowHeight="14.25"/>
  <cols>
    <col min="1" max="3" width="9.140625" style="113"/>
    <col min="4" max="4" width="45.5703125" style="113" customWidth="1"/>
    <col min="5" max="5" width="10.140625" style="113" bestFit="1" customWidth="1"/>
    <col min="6" max="6" width="11.28515625" style="113" bestFit="1" customWidth="1"/>
    <col min="7" max="7" width="10.140625" style="113" bestFit="1" customWidth="1"/>
    <col min="8" max="8" width="18.140625" style="113" bestFit="1" customWidth="1"/>
    <col min="9" max="9" width="8.140625" style="113" customWidth="1"/>
    <col min="10" max="10" width="3" style="113" customWidth="1"/>
    <col min="11" max="16384" width="9.140625" style="113"/>
  </cols>
  <sheetData>
    <row r="1" spans="2:11" s="223" customFormat="1" ht="15" thickBot="1"/>
    <row r="2" spans="2:11" s="223" customFormat="1" ht="36.75" customHeight="1" thickBot="1">
      <c r="B2" s="482" t="s">
        <v>205</v>
      </c>
      <c r="C2" s="483"/>
      <c r="D2" s="483"/>
      <c r="E2" s="483"/>
      <c r="F2" s="483"/>
      <c r="G2" s="483"/>
      <c r="H2" s="484"/>
    </row>
    <row r="3" spans="2:11" ht="60" customHeight="1" thickBot="1">
      <c r="B3" s="224" t="s">
        <v>35</v>
      </c>
      <c r="C3" s="225" t="s">
        <v>36</v>
      </c>
      <c r="D3" s="226" t="s">
        <v>206</v>
      </c>
      <c r="E3" s="226" t="s">
        <v>207</v>
      </c>
      <c r="F3" s="227" t="s">
        <v>38</v>
      </c>
      <c r="G3" s="110" t="s">
        <v>208</v>
      </c>
      <c r="H3" s="111" t="s">
        <v>209</v>
      </c>
      <c r="I3" s="112"/>
    </row>
    <row r="4" spans="2:11" ht="15" thickBot="1">
      <c r="B4" s="228" t="s">
        <v>41</v>
      </c>
      <c r="C4" s="229" t="s">
        <v>42</v>
      </c>
      <c r="D4" s="229" t="s">
        <v>43</v>
      </c>
      <c r="E4" s="229" t="s">
        <v>44</v>
      </c>
      <c r="F4" s="230" t="s">
        <v>45</v>
      </c>
      <c r="G4" s="231" t="s">
        <v>46</v>
      </c>
      <c r="H4" s="232" t="s">
        <v>47</v>
      </c>
      <c r="I4" s="112"/>
    </row>
    <row r="5" spans="2:11" ht="15">
      <c r="B5" s="233" t="s">
        <v>246</v>
      </c>
      <c r="C5" s="234"/>
      <c r="D5" s="235" t="s">
        <v>210</v>
      </c>
      <c r="E5" s="234"/>
      <c r="F5" s="234"/>
      <c r="G5" s="234"/>
      <c r="H5" s="236"/>
      <c r="I5" s="114"/>
    </row>
    <row r="6" spans="2:11" ht="43.5" customHeight="1">
      <c r="B6" s="485" t="s">
        <v>211</v>
      </c>
      <c r="C6" s="487">
        <v>2.21</v>
      </c>
      <c r="D6" s="115" t="s">
        <v>212</v>
      </c>
      <c r="E6" s="488" t="s">
        <v>2</v>
      </c>
      <c r="F6" s="478">
        <v>125</v>
      </c>
      <c r="G6" s="478"/>
      <c r="H6" s="480">
        <f>F6*G6</f>
        <v>0</v>
      </c>
      <c r="I6" s="116"/>
    </row>
    <row r="7" spans="2:11" ht="15" thickBot="1">
      <c r="B7" s="486"/>
      <c r="C7" s="472"/>
      <c r="D7" s="117" t="s">
        <v>213</v>
      </c>
      <c r="E7" s="489"/>
      <c r="F7" s="479"/>
      <c r="G7" s="479"/>
      <c r="H7" s="481"/>
      <c r="I7" s="116"/>
    </row>
    <row r="8" spans="2:11" ht="15.75" customHeight="1" thickBot="1">
      <c r="B8" s="461" t="s">
        <v>214</v>
      </c>
      <c r="C8" s="462"/>
      <c r="D8" s="463"/>
      <c r="E8" s="464">
        <f>SUM(H6)</f>
        <v>0</v>
      </c>
      <c r="F8" s="465"/>
      <c r="G8" s="465"/>
      <c r="H8" s="466"/>
      <c r="I8" s="118"/>
    </row>
    <row r="9" spans="2:11" ht="15">
      <c r="B9" s="233" t="s">
        <v>247</v>
      </c>
      <c r="C9" s="234"/>
      <c r="D9" s="235" t="s">
        <v>215</v>
      </c>
      <c r="E9" s="234"/>
      <c r="F9" s="234"/>
      <c r="G9" s="234"/>
      <c r="H9" s="236"/>
      <c r="I9" s="114"/>
    </row>
    <row r="10" spans="2:11" ht="155.25" customHeight="1">
      <c r="B10" s="119" t="s">
        <v>250</v>
      </c>
      <c r="C10" s="207">
        <v>8.452</v>
      </c>
      <c r="D10" s="120" t="s">
        <v>350</v>
      </c>
      <c r="E10" s="121" t="s">
        <v>11</v>
      </c>
      <c r="F10" s="122">
        <v>13500</v>
      </c>
      <c r="G10" s="203"/>
      <c r="H10" s="47">
        <f>G10*F10</f>
        <v>0</v>
      </c>
      <c r="I10" s="114"/>
    </row>
    <row r="11" spans="2:11" ht="48.75" customHeight="1">
      <c r="B11" s="119" t="s">
        <v>251</v>
      </c>
      <c r="C11" s="207">
        <v>8.3350000000000009</v>
      </c>
      <c r="D11" s="120" t="s">
        <v>216</v>
      </c>
      <c r="E11" s="121" t="s">
        <v>11</v>
      </c>
      <c r="F11" s="122">
        <v>152</v>
      </c>
      <c r="G11" s="203"/>
      <c r="H11" s="47">
        <f>G11*F11</f>
        <v>0</v>
      </c>
      <c r="I11" s="114"/>
    </row>
    <row r="12" spans="2:11" ht="123.75" customHeight="1">
      <c r="B12" s="470" t="s">
        <v>252</v>
      </c>
      <c r="C12" s="472">
        <v>8.3350000000000009</v>
      </c>
      <c r="D12" s="124" t="s">
        <v>340</v>
      </c>
      <c r="E12" s="474" t="s">
        <v>11</v>
      </c>
      <c r="F12" s="476">
        <v>710</v>
      </c>
      <c r="G12" s="478"/>
      <c r="H12" s="480">
        <f>G12*F12</f>
        <v>0</v>
      </c>
      <c r="I12" s="114"/>
    </row>
    <row r="13" spans="2:11" ht="19.5" thickBot="1">
      <c r="B13" s="471"/>
      <c r="C13" s="473"/>
      <c r="D13" s="237" t="s">
        <v>341</v>
      </c>
      <c r="E13" s="475"/>
      <c r="F13" s="477"/>
      <c r="G13" s="479"/>
      <c r="H13" s="481"/>
      <c r="I13" s="114"/>
    </row>
    <row r="14" spans="2:11" ht="15.75" customHeight="1" thickBot="1">
      <c r="B14" s="461" t="s">
        <v>217</v>
      </c>
      <c r="C14" s="462"/>
      <c r="D14" s="463"/>
      <c r="E14" s="464">
        <f>SUM(H10:H12)</f>
        <v>0</v>
      </c>
      <c r="F14" s="465"/>
      <c r="G14" s="465"/>
      <c r="H14" s="466"/>
      <c r="I14" s="114"/>
    </row>
    <row r="15" spans="2:11" ht="15">
      <c r="B15" s="233" t="s">
        <v>248</v>
      </c>
      <c r="C15" s="234"/>
      <c r="D15" s="235" t="s">
        <v>218</v>
      </c>
      <c r="E15" s="234"/>
      <c r="F15" s="234"/>
      <c r="G15" s="234"/>
      <c r="H15" s="236"/>
      <c r="I15" s="114"/>
      <c r="K15" s="127"/>
    </row>
    <row r="16" spans="2:11" ht="57.75" thickBot="1">
      <c r="B16" s="123" t="s">
        <v>253</v>
      </c>
      <c r="C16" s="208">
        <v>8.4550000000000001</v>
      </c>
      <c r="D16" s="128" t="s">
        <v>342</v>
      </c>
      <c r="E16" s="125" t="s">
        <v>11</v>
      </c>
      <c r="F16" s="204">
        <v>150</v>
      </c>
      <c r="G16" s="205"/>
      <c r="H16" s="126">
        <f>G16*F16</f>
        <v>0</v>
      </c>
      <c r="I16" s="118"/>
      <c r="K16" s="127"/>
    </row>
    <row r="17" spans="2:9" s="127" customFormat="1" ht="15.75" customHeight="1" thickBot="1">
      <c r="B17" s="461" t="s">
        <v>219</v>
      </c>
      <c r="C17" s="462"/>
      <c r="D17" s="463"/>
      <c r="E17" s="464">
        <f>H16</f>
        <v>0</v>
      </c>
      <c r="F17" s="465"/>
      <c r="G17" s="465"/>
      <c r="H17" s="466"/>
      <c r="I17" s="118"/>
    </row>
    <row r="18" spans="2:9" ht="15.75" customHeight="1" thickBot="1">
      <c r="B18" s="467" t="s">
        <v>249</v>
      </c>
      <c r="C18" s="468"/>
      <c r="D18" s="468"/>
      <c r="E18" s="468"/>
      <c r="F18" s="469"/>
      <c r="G18" s="129"/>
      <c r="H18" s="130">
        <f>E17+E14+E8</f>
        <v>0</v>
      </c>
      <c r="I18" s="116"/>
    </row>
    <row r="19" spans="2:9">
      <c r="D19" s="138"/>
      <c r="E19" s="134"/>
      <c r="F19" s="136"/>
      <c r="G19" s="136"/>
      <c r="H19" s="139"/>
      <c r="I19" s="139"/>
    </row>
    <row r="20" spans="2:9">
      <c r="D20" s="131"/>
      <c r="E20" s="134"/>
      <c r="F20" s="140"/>
      <c r="G20" s="136"/>
      <c r="H20" s="139"/>
      <c r="I20" s="139"/>
    </row>
    <row r="21" spans="2:9">
      <c r="D21" s="137"/>
      <c r="E21" s="134"/>
      <c r="F21" s="140"/>
      <c r="G21" s="135"/>
      <c r="H21" s="135"/>
      <c r="I21" s="135"/>
    </row>
    <row r="22" spans="2:9" ht="15">
      <c r="D22" s="456"/>
      <c r="E22" s="456"/>
      <c r="F22" s="456"/>
      <c r="G22" s="456"/>
      <c r="H22" s="133"/>
      <c r="I22" s="133"/>
    </row>
    <row r="23" spans="2:9" ht="15">
      <c r="D23" s="457"/>
      <c r="E23" s="457"/>
      <c r="F23" s="457"/>
      <c r="G23" s="457"/>
      <c r="H23" s="457"/>
      <c r="I23" s="210"/>
    </row>
    <row r="24" spans="2:9" ht="15">
      <c r="D24" s="141"/>
      <c r="E24" s="210"/>
      <c r="F24" s="133"/>
      <c r="G24" s="133"/>
      <c r="H24" s="133"/>
      <c r="I24" s="133"/>
    </row>
    <row r="25" spans="2:9" ht="15">
      <c r="D25" s="142"/>
      <c r="E25" s="134"/>
      <c r="F25" s="143"/>
      <c r="G25" s="136"/>
      <c r="H25" s="136"/>
      <c r="I25" s="136"/>
    </row>
    <row r="26" spans="2:9">
      <c r="D26" s="137"/>
      <c r="E26" s="134"/>
      <c r="F26" s="143"/>
      <c r="G26" s="135"/>
      <c r="H26" s="135"/>
      <c r="I26" s="135"/>
    </row>
    <row r="27" spans="2:9" ht="15">
      <c r="D27" s="456"/>
      <c r="E27" s="456"/>
      <c r="F27" s="456"/>
      <c r="G27" s="456"/>
      <c r="H27" s="133"/>
      <c r="I27" s="133"/>
    </row>
    <row r="28" spans="2:9" ht="15">
      <c r="D28" s="457"/>
      <c r="E28" s="457"/>
      <c r="F28" s="457"/>
      <c r="G28" s="457"/>
      <c r="H28" s="457"/>
      <c r="I28" s="210"/>
    </row>
    <row r="29" spans="2:9">
      <c r="D29" s="141"/>
      <c r="E29" s="134"/>
      <c r="F29" s="144"/>
      <c r="G29" s="136"/>
      <c r="H29" s="136"/>
      <c r="I29" s="136"/>
    </row>
    <row r="30" spans="2:9">
      <c r="D30" s="137"/>
      <c r="E30" s="134"/>
      <c r="F30" s="144"/>
      <c r="G30" s="135"/>
      <c r="H30" s="135"/>
      <c r="I30" s="135"/>
    </row>
    <row r="31" spans="2:9">
      <c r="D31" s="138"/>
      <c r="E31" s="134"/>
      <c r="F31" s="145"/>
      <c r="G31" s="135"/>
      <c r="H31" s="136"/>
      <c r="I31" s="136"/>
    </row>
    <row r="32" spans="2:9">
      <c r="D32" s="138"/>
      <c r="E32" s="134"/>
      <c r="F32" s="144"/>
      <c r="G32" s="135"/>
      <c r="H32" s="136"/>
      <c r="I32" s="136"/>
    </row>
    <row r="33" spans="4:9">
      <c r="D33" s="137"/>
      <c r="E33" s="134"/>
      <c r="F33" s="144"/>
      <c r="G33" s="135"/>
      <c r="H33" s="135"/>
      <c r="I33" s="135"/>
    </row>
    <row r="34" spans="4:9" ht="15">
      <c r="D34" s="456"/>
      <c r="E34" s="456"/>
      <c r="F34" s="456"/>
      <c r="G34" s="456"/>
      <c r="H34" s="133"/>
      <c r="I34" s="133"/>
    </row>
    <row r="35" spans="4:9" ht="15">
      <c r="D35" s="457"/>
      <c r="E35" s="457"/>
      <c r="F35" s="457"/>
      <c r="G35" s="457"/>
      <c r="H35" s="457"/>
      <c r="I35" s="210"/>
    </row>
    <row r="36" spans="4:9">
      <c r="D36" s="146"/>
      <c r="E36" s="134"/>
      <c r="F36" s="143"/>
      <c r="G36" s="135"/>
      <c r="H36" s="147"/>
      <c r="I36" s="147"/>
    </row>
    <row r="37" spans="4:9">
      <c r="D37" s="141"/>
      <c r="E37" s="134"/>
      <c r="F37" s="144"/>
      <c r="G37" s="135"/>
      <c r="H37" s="135"/>
      <c r="I37" s="135"/>
    </row>
    <row r="38" spans="4:9" ht="15">
      <c r="D38" s="456"/>
      <c r="E38" s="456"/>
      <c r="F38" s="456"/>
      <c r="G38" s="456"/>
      <c r="H38" s="133"/>
      <c r="I38" s="133"/>
    </row>
    <row r="39" spans="4:9" ht="15">
      <c r="D39" s="457"/>
      <c r="E39" s="457"/>
      <c r="F39" s="457"/>
      <c r="G39" s="457"/>
      <c r="H39" s="457"/>
      <c r="I39" s="210"/>
    </row>
    <row r="40" spans="4:9" ht="15">
      <c r="D40" s="146"/>
      <c r="E40" s="127"/>
      <c r="F40" s="148"/>
      <c r="G40" s="148"/>
      <c r="H40" s="148"/>
      <c r="I40" s="148"/>
    </row>
    <row r="41" spans="4:9">
      <c r="D41" s="138"/>
      <c r="E41" s="134"/>
      <c r="F41" s="149"/>
      <c r="G41" s="150"/>
      <c r="H41" s="135"/>
      <c r="I41" s="135"/>
    </row>
    <row r="42" spans="4:9" ht="15">
      <c r="D42" s="456"/>
      <c r="E42" s="456"/>
      <c r="F42" s="456"/>
      <c r="G42" s="456"/>
      <c r="H42" s="133"/>
      <c r="I42" s="133"/>
    </row>
    <row r="43" spans="4:9" ht="15">
      <c r="D43" s="209"/>
      <c r="E43" s="209"/>
      <c r="F43" s="209"/>
      <c r="G43" s="209"/>
      <c r="H43" s="133"/>
      <c r="I43" s="133"/>
    </row>
    <row r="44" spans="4:9" ht="15">
      <c r="D44" s="127"/>
      <c r="E44" s="127"/>
      <c r="F44" s="456"/>
      <c r="G44" s="456"/>
      <c r="H44" s="151"/>
      <c r="I44" s="151"/>
    </row>
    <row r="45" spans="4:9" ht="15">
      <c r="D45" s="211"/>
      <c r="E45" s="127"/>
      <c r="F45" s="127"/>
      <c r="G45" s="127"/>
      <c r="H45" s="127"/>
      <c r="I45" s="127"/>
    </row>
    <row r="46" spans="4:9" ht="15">
      <c r="D46" s="459"/>
      <c r="E46" s="459"/>
      <c r="F46" s="459"/>
      <c r="G46" s="459"/>
      <c r="H46" s="459"/>
      <c r="I46" s="211"/>
    </row>
    <row r="47" spans="4:9" ht="15">
      <c r="D47" s="459"/>
      <c r="E47" s="459"/>
      <c r="F47" s="459"/>
      <c r="G47" s="459"/>
      <c r="H47" s="459"/>
      <c r="I47" s="211"/>
    </row>
    <row r="48" spans="4:9">
      <c r="D48" s="460"/>
      <c r="E48" s="460"/>
      <c r="F48" s="460"/>
      <c r="G48" s="460"/>
      <c r="H48" s="460"/>
      <c r="I48" s="212"/>
    </row>
    <row r="49" spans="4:9">
      <c r="D49" s="460"/>
      <c r="E49" s="460"/>
      <c r="F49" s="460"/>
      <c r="G49" s="460"/>
      <c r="H49" s="460"/>
      <c r="I49" s="212"/>
    </row>
    <row r="50" spans="4:9">
      <c r="D50" s="212"/>
      <c r="E50" s="212"/>
      <c r="F50" s="212"/>
      <c r="G50" s="212"/>
      <c r="H50" s="212"/>
      <c r="I50" s="212"/>
    </row>
    <row r="51" spans="4:9" ht="15">
      <c r="D51" s="457"/>
      <c r="E51" s="457"/>
      <c r="F51" s="457"/>
      <c r="G51" s="457"/>
      <c r="H51" s="457"/>
      <c r="I51" s="210"/>
    </row>
    <row r="52" spans="4:9" ht="15">
      <c r="D52" s="146"/>
      <c r="E52" s="127"/>
      <c r="F52" s="149"/>
      <c r="G52" s="148"/>
      <c r="H52" s="148"/>
      <c r="I52" s="148"/>
    </row>
    <row r="53" spans="4:9" ht="15">
      <c r="D53" s="138"/>
      <c r="E53" s="134"/>
      <c r="F53" s="150"/>
      <c r="G53" s="148"/>
      <c r="H53" s="148"/>
      <c r="I53" s="148"/>
    </row>
    <row r="54" spans="4:9">
      <c r="D54" s="152"/>
      <c r="E54" s="134"/>
      <c r="F54" s="150"/>
      <c r="G54" s="150"/>
      <c r="H54" s="135"/>
      <c r="I54" s="135"/>
    </row>
    <row r="55" spans="4:9" ht="15">
      <c r="D55" s="146"/>
      <c r="E55" s="127"/>
      <c r="F55" s="149"/>
      <c r="G55" s="148"/>
      <c r="H55" s="148"/>
      <c r="I55" s="148"/>
    </row>
    <row r="56" spans="4:9" ht="15">
      <c r="D56" s="138"/>
      <c r="E56" s="134"/>
      <c r="F56" s="150"/>
      <c r="G56" s="148"/>
      <c r="H56" s="148"/>
      <c r="I56" s="148"/>
    </row>
    <row r="57" spans="4:9">
      <c r="D57" s="152"/>
      <c r="E57" s="134"/>
      <c r="F57" s="150"/>
      <c r="G57" s="150"/>
      <c r="H57" s="135"/>
      <c r="I57" s="135"/>
    </row>
    <row r="58" spans="4:9">
      <c r="D58" s="146"/>
      <c r="E58" s="134"/>
      <c r="F58" s="135"/>
      <c r="G58" s="153"/>
      <c r="H58" s="153"/>
      <c r="I58" s="153"/>
    </row>
    <row r="59" spans="4:9">
      <c r="D59" s="138"/>
      <c r="E59" s="127"/>
      <c r="F59" s="149"/>
      <c r="G59" s="153"/>
      <c r="H59" s="153"/>
      <c r="I59" s="153"/>
    </row>
    <row r="60" spans="4:9">
      <c r="D60" s="138"/>
      <c r="E60" s="134"/>
      <c r="F60" s="143"/>
      <c r="G60" s="153"/>
      <c r="H60" s="153"/>
      <c r="I60" s="153"/>
    </row>
    <row r="61" spans="4:9">
      <c r="D61" s="152"/>
      <c r="E61" s="134"/>
      <c r="F61" s="143"/>
      <c r="G61" s="153"/>
      <c r="H61" s="153"/>
      <c r="I61" s="153"/>
    </row>
    <row r="62" spans="4:9">
      <c r="D62" s="138"/>
      <c r="E62" s="134"/>
      <c r="F62" s="143"/>
      <c r="G62" s="135"/>
      <c r="H62" s="135"/>
      <c r="I62" s="135"/>
    </row>
    <row r="63" spans="4:9">
      <c r="D63" s="146"/>
      <c r="E63" s="134"/>
      <c r="F63" s="143"/>
      <c r="G63" s="135"/>
      <c r="H63" s="135"/>
      <c r="I63" s="135"/>
    </row>
    <row r="64" spans="4:9">
      <c r="D64" s="146"/>
      <c r="E64" s="134"/>
      <c r="F64" s="135"/>
      <c r="G64" s="153"/>
      <c r="H64" s="153"/>
      <c r="I64" s="153"/>
    </row>
    <row r="65" spans="4:9">
      <c r="D65" s="152"/>
      <c r="E65" s="134"/>
      <c r="F65" s="135"/>
      <c r="G65" s="153"/>
      <c r="H65" s="153"/>
      <c r="I65" s="153"/>
    </row>
    <row r="66" spans="4:9">
      <c r="D66" s="152"/>
      <c r="E66" s="134"/>
      <c r="F66" s="135"/>
      <c r="G66" s="153"/>
      <c r="H66" s="153"/>
      <c r="I66" s="153"/>
    </row>
    <row r="67" spans="4:9">
      <c r="D67" s="146"/>
      <c r="E67" s="134"/>
      <c r="F67" s="143"/>
      <c r="G67" s="135"/>
      <c r="H67" s="135"/>
      <c r="I67" s="135"/>
    </row>
    <row r="68" spans="4:9">
      <c r="D68" s="146"/>
      <c r="E68" s="134"/>
      <c r="F68" s="143"/>
      <c r="G68" s="135"/>
      <c r="H68" s="135"/>
      <c r="I68" s="135"/>
    </row>
    <row r="69" spans="4:9">
      <c r="D69" s="146"/>
      <c r="E69" s="134"/>
      <c r="F69" s="135"/>
      <c r="G69" s="153"/>
      <c r="H69" s="153"/>
      <c r="I69" s="153"/>
    </row>
    <row r="70" spans="4:9">
      <c r="D70" s="154"/>
      <c r="E70" s="134"/>
      <c r="F70" s="135"/>
      <c r="G70" s="153"/>
      <c r="H70" s="153"/>
      <c r="I70" s="153"/>
    </row>
    <row r="71" spans="4:9">
      <c r="D71" s="152"/>
      <c r="E71" s="134"/>
      <c r="F71" s="135"/>
      <c r="G71" s="135"/>
      <c r="H71" s="135"/>
      <c r="I71" s="135"/>
    </row>
    <row r="72" spans="4:9" ht="15">
      <c r="D72" s="456"/>
      <c r="E72" s="456"/>
      <c r="F72" s="456"/>
      <c r="G72" s="456"/>
      <c r="H72" s="133"/>
      <c r="I72" s="133"/>
    </row>
    <row r="73" spans="4:9" ht="15">
      <c r="D73" s="457"/>
      <c r="E73" s="457"/>
      <c r="F73" s="457"/>
      <c r="G73" s="457"/>
      <c r="H73" s="457"/>
      <c r="I73" s="210"/>
    </row>
    <row r="74" spans="4:9">
      <c r="D74" s="146"/>
      <c r="E74" s="134"/>
      <c r="F74" s="135"/>
      <c r="G74" s="136"/>
      <c r="H74" s="136"/>
      <c r="I74" s="136"/>
    </row>
    <row r="75" spans="4:9">
      <c r="D75" s="138"/>
      <c r="E75" s="134"/>
      <c r="F75" s="135"/>
      <c r="G75" s="136"/>
      <c r="H75" s="136"/>
      <c r="I75" s="136"/>
    </row>
    <row r="76" spans="4:9">
      <c r="D76" s="152"/>
      <c r="E76" s="134"/>
      <c r="F76" s="135"/>
      <c r="G76" s="135"/>
      <c r="H76" s="135"/>
      <c r="I76" s="135"/>
    </row>
    <row r="77" spans="4:9">
      <c r="D77" s="138"/>
      <c r="E77" s="134"/>
      <c r="F77" s="135"/>
      <c r="G77" s="136"/>
      <c r="H77" s="136"/>
      <c r="I77" s="136"/>
    </row>
    <row r="78" spans="4:9">
      <c r="D78" s="138"/>
      <c r="E78" s="134"/>
      <c r="F78" s="135"/>
      <c r="G78" s="136"/>
      <c r="H78" s="136"/>
      <c r="I78" s="136"/>
    </row>
    <row r="79" spans="4:9">
      <c r="D79" s="152"/>
      <c r="E79" s="134"/>
      <c r="F79" s="135"/>
      <c r="G79" s="135"/>
      <c r="H79" s="135"/>
      <c r="I79" s="135"/>
    </row>
    <row r="80" spans="4:9" ht="15">
      <c r="D80" s="138"/>
      <c r="E80" s="210"/>
      <c r="F80" s="133"/>
      <c r="G80" s="132"/>
      <c r="H80" s="132"/>
      <c r="I80" s="132"/>
    </row>
    <row r="81" spans="4:9">
      <c r="D81" s="155"/>
      <c r="E81" s="134"/>
      <c r="F81" s="135"/>
      <c r="G81" s="136"/>
      <c r="H81" s="136"/>
      <c r="I81" s="136"/>
    </row>
    <row r="82" spans="4:9">
      <c r="D82" s="138"/>
      <c r="E82" s="134"/>
      <c r="F82" s="135"/>
      <c r="G82" s="136"/>
      <c r="H82" s="136"/>
      <c r="I82" s="136"/>
    </row>
    <row r="83" spans="4:9">
      <c r="D83" s="152"/>
      <c r="E83" s="134"/>
      <c r="F83" s="135"/>
      <c r="G83" s="135"/>
      <c r="H83" s="135"/>
      <c r="I83" s="135"/>
    </row>
    <row r="84" spans="4:9">
      <c r="D84" s="141"/>
      <c r="E84" s="134"/>
      <c r="F84" s="135"/>
      <c r="G84" s="135"/>
      <c r="H84" s="136"/>
      <c r="I84" s="136"/>
    </row>
    <row r="85" spans="4:9">
      <c r="D85" s="138"/>
      <c r="E85" s="134"/>
      <c r="F85" s="135"/>
      <c r="G85" s="135"/>
      <c r="H85" s="136"/>
      <c r="I85" s="136"/>
    </row>
    <row r="86" spans="4:9">
      <c r="D86" s="152"/>
      <c r="E86" s="134"/>
      <c r="F86" s="135"/>
      <c r="G86" s="135"/>
      <c r="H86" s="135"/>
      <c r="I86" s="135"/>
    </row>
    <row r="87" spans="4:9" ht="15">
      <c r="D87" s="141"/>
      <c r="E87" s="210"/>
      <c r="F87" s="132"/>
      <c r="G87" s="133"/>
      <c r="H87" s="132"/>
      <c r="I87" s="132"/>
    </row>
    <row r="88" spans="4:9">
      <c r="D88" s="138"/>
      <c r="E88" s="134"/>
      <c r="F88" s="135"/>
      <c r="G88" s="135"/>
      <c r="H88" s="136"/>
      <c r="I88" s="136"/>
    </row>
    <row r="89" spans="4:9">
      <c r="D89" s="152"/>
      <c r="E89" s="134"/>
      <c r="F89" s="135"/>
      <c r="G89" s="135"/>
      <c r="H89" s="135"/>
      <c r="I89" s="135"/>
    </row>
    <row r="90" spans="4:9">
      <c r="D90" s="138"/>
      <c r="E90" s="134"/>
      <c r="F90" s="136"/>
      <c r="G90" s="136"/>
      <c r="H90" s="136"/>
      <c r="I90" s="136"/>
    </row>
    <row r="91" spans="4:9">
      <c r="D91" s="131"/>
      <c r="E91" s="134"/>
      <c r="F91" s="140"/>
      <c r="G91" s="135"/>
      <c r="H91" s="135"/>
      <c r="I91" s="135"/>
    </row>
    <row r="92" spans="4:9">
      <c r="D92" s="141"/>
      <c r="E92" s="134"/>
      <c r="F92" s="140"/>
      <c r="G92" s="135"/>
      <c r="H92" s="135"/>
      <c r="I92" s="135"/>
    </row>
    <row r="93" spans="4:9">
      <c r="D93" s="152"/>
      <c r="E93" s="134"/>
      <c r="F93" s="140"/>
      <c r="G93" s="135"/>
      <c r="H93" s="135"/>
      <c r="I93" s="135"/>
    </row>
    <row r="94" spans="4:9" ht="15">
      <c r="D94" s="456"/>
      <c r="E94" s="456"/>
      <c r="F94" s="456"/>
      <c r="G94" s="456"/>
      <c r="H94" s="133"/>
      <c r="I94" s="133"/>
    </row>
    <row r="95" spans="4:9" ht="15">
      <c r="D95" s="457"/>
      <c r="E95" s="457"/>
      <c r="F95" s="457"/>
      <c r="G95" s="457"/>
      <c r="H95" s="457"/>
      <c r="I95" s="210"/>
    </row>
    <row r="96" spans="4:9" ht="15">
      <c r="D96" s="141"/>
      <c r="E96" s="210"/>
      <c r="F96" s="133"/>
      <c r="G96" s="133"/>
      <c r="H96" s="133"/>
      <c r="I96" s="133"/>
    </row>
    <row r="97" spans="4:9" ht="15">
      <c r="D97" s="142"/>
      <c r="E97" s="134"/>
      <c r="F97" s="143"/>
      <c r="G97" s="136"/>
      <c r="H97" s="136"/>
      <c r="I97" s="136"/>
    </row>
    <row r="98" spans="4:9">
      <c r="D98" s="137"/>
      <c r="E98" s="134"/>
      <c r="F98" s="143"/>
      <c r="G98" s="135"/>
      <c r="H98" s="135"/>
      <c r="I98" s="135"/>
    </row>
    <row r="99" spans="4:9" ht="15">
      <c r="D99" s="456"/>
      <c r="E99" s="456"/>
      <c r="F99" s="456"/>
      <c r="G99" s="456"/>
      <c r="H99" s="133"/>
      <c r="I99" s="133"/>
    </row>
    <row r="100" spans="4:9" ht="15">
      <c r="D100" s="457"/>
      <c r="E100" s="457"/>
      <c r="F100" s="457"/>
      <c r="G100" s="457"/>
      <c r="H100" s="457"/>
      <c r="I100" s="210"/>
    </row>
    <row r="101" spans="4:9">
      <c r="D101" s="141"/>
      <c r="E101" s="134"/>
      <c r="F101" s="144"/>
      <c r="G101" s="136"/>
      <c r="H101" s="136"/>
      <c r="I101" s="136"/>
    </row>
    <row r="102" spans="4:9">
      <c r="D102" s="152"/>
      <c r="E102" s="134"/>
      <c r="F102" s="144"/>
      <c r="G102" s="135"/>
      <c r="H102" s="135"/>
      <c r="I102" s="135"/>
    </row>
    <row r="103" spans="4:9">
      <c r="D103" s="138"/>
      <c r="E103" s="134"/>
      <c r="F103" s="145"/>
      <c r="G103" s="136"/>
      <c r="H103" s="136"/>
      <c r="I103" s="136"/>
    </row>
    <row r="104" spans="4:9">
      <c r="D104" s="138"/>
      <c r="E104" s="134"/>
      <c r="F104" s="144"/>
      <c r="G104" s="136"/>
      <c r="H104" s="136"/>
      <c r="I104" s="136"/>
    </row>
    <row r="105" spans="4:9">
      <c r="D105" s="152"/>
      <c r="E105" s="134"/>
      <c r="F105" s="144"/>
      <c r="G105" s="136"/>
      <c r="H105" s="136"/>
      <c r="I105" s="136"/>
    </row>
    <row r="106" spans="4:9" ht="15">
      <c r="D106" s="456"/>
      <c r="E106" s="456"/>
      <c r="F106" s="456"/>
      <c r="G106" s="456"/>
      <c r="H106" s="133"/>
      <c r="I106" s="133"/>
    </row>
    <row r="107" spans="4:9" ht="15">
      <c r="D107" s="457"/>
      <c r="E107" s="457"/>
      <c r="F107" s="457"/>
      <c r="G107" s="457"/>
      <c r="H107" s="457"/>
      <c r="I107" s="210"/>
    </row>
    <row r="108" spans="4:9">
      <c r="D108" s="146"/>
      <c r="E108" s="156"/>
      <c r="F108" s="157"/>
      <c r="G108" s="158"/>
      <c r="H108" s="147"/>
      <c r="I108" s="147"/>
    </row>
    <row r="109" spans="4:9">
      <c r="D109" s="141"/>
      <c r="E109" s="156"/>
      <c r="F109" s="159"/>
      <c r="G109" s="158"/>
      <c r="H109" s="135"/>
      <c r="I109" s="135"/>
    </row>
    <row r="110" spans="4:9" ht="15">
      <c r="D110" s="458"/>
      <c r="E110" s="458"/>
      <c r="F110" s="458"/>
      <c r="G110" s="458"/>
      <c r="H110" s="133"/>
      <c r="I110" s="133"/>
    </row>
    <row r="111" spans="4:9" ht="15">
      <c r="D111" s="457"/>
      <c r="E111" s="457"/>
      <c r="F111" s="457"/>
      <c r="G111" s="457"/>
      <c r="H111" s="457"/>
      <c r="I111" s="210"/>
    </row>
    <row r="112" spans="4:9" ht="15">
      <c r="D112" s="146"/>
      <c r="E112" s="127"/>
      <c r="F112" s="148"/>
      <c r="G112" s="148"/>
      <c r="H112" s="148"/>
      <c r="I112" s="148"/>
    </row>
    <row r="113" spans="4:9">
      <c r="D113" s="138"/>
      <c r="E113" s="134"/>
      <c r="F113" s="149"/>
      <c r="G113" s="149"/>
      <c r="H113" s="135"/>
      <c r="I113" s="135"/>
    </row>
    <row r="114" spans="4:9" ht="15">
      <c r="D114" s="458"/>
      <c r="E114" s="458"/>
      <c r="F114" s="458"/>
      <c r="G114" s="458"/>
      <c r="H114" s="133"/>
      <c r="I114" s="133"/>
    </row>
    <row r="115" spans="4:9" ht="15">
      <c r="D115" s="213"/>
      <c r="E115" s="213"/>
      <c r="F115" s="213"/>
      <c r="G115" s="213"/>
      <c r="H115" s="133"/>
      <c r="I115" s="133"/>
    </row>
    <row r="116" spans="4:9" ht="15">
      <c r="D116" s="127"/>
      <c r="E116" s="127"/>
      <c r="F116" s="456"/>
      <c r="G116" s="456"/>
      <c r="H116" s="151"/>
      <c r="I116" s="151"/>
    </row>
    <row r="117" spans="4:9" ht="15">
      <c r="D117" s="127"/>
      <c r="E117" s="127"/>
      <c r="F117" s="209"/>
      <c r="G117" s="209"/>
      <c r="H117" s="160"/>
      <c r="I117" s="160"/>
    </row>
    <row r="118" spans="4:9" ht="15">
      <c r="D118" s="127"/>
      <c r="E118" s="127"/>
      <c r="F118" s="456"/>
      <c r="G118" s="456"/>
      <c r="H118" s="161"/>
      <c r="I118" s="161"/>
    </row>
    <row r="119" spans="4:9">
      <c r="D119" s="127"/>
      <c r="E119" s="127"/>
      <c r="F119" s="127"/>
      <c r="G119" s="127"/>
      <c r="H119" s="127"/>
      <c r="I119" s="127"/>
    </row>
    <row r="120" spans="4:9">
      <c r="D120" s="127"/>
      <c r="E120" s="127"/>
      <c r="F120" s="127"/>
      <c r="G120" s="127"/>
      <c r="H120" s="127"/>
      <c r="I120" s="127"/>
    </row>
    <row r="121" spans="4:9">
      <c r="D121" s="127"/>
      <c r="E121" s="127"/>
      <c r="F121" s="127"/>
      <c r="G121" s="127"/>
      <c r="H121" s="127"/>
      <c r="I121" s="127"/>
    </row>
  </sheetData>
  <mergeCells count="50">
    <mergeCell ref="B2:H2"/>
    <mergeCell ref="B6:B7"/>
    <mergeCell ref="C6:C7"/>
    <mergeCell ref="E6:E7"/>
    <mergeCell ref="F6:F7"/>
    <mergeCell ref="G6:G7"/>
    <mergeCell ref="H6:H7"/>
    <mergeCell ref="B8:D8"/>
    <mergeCell ref="E8:H8"/>
    <mergeCell ref="B12:B13"/>
    <mergeCell ref="C12:C13"/>
    <mergeCell ref="E12:E13"/>
    <mergeCell ref="F12:F13"/>
    <mergeCell ref="G12:G13"/>
    <mergeCell ref="H12:H13"/>
    <mergeCell ref="D38:G38"/>
    <mergeCell ref="B14:D14"/>
    <mergeCell ref="E14:H14"/>
    <mergeCell ref="B17:D17"/>
    <mergeCell ref="E17:H17"/>
    <mergeCell ref="B18:F18"/>
    <mergeCell ref="D22:G22"/>
    <mergeCell ref="D23:H23"/>
    <mergeCell ref="D27:G27"/>
    <mergeCell ref="D28:H28"/>
    <mergeCell ref="D34:G34"/>
    <mergeCell ref="D35:H35"/>
    <mergeCell ref="D99:G99"/>
    <mergeCell ref="D39:H39"/>
    <mergeCell ref="D42:G42"/>
    <mergeCell ref="F44:G44"/>
    <mergeCell ref="D46:H47"/>
    <mergeCell ref="D48:D49"/>
    <mergeCell ref="E48:E49"/>
    <mergeCell ref="F48:F49"/>
    <mergeCell ref="G48:G49"/>
    <mergeCell ref="H48:H49"/>
    <mergeCell ref="D51:H51"/>
    <mergeCell ref="D72:G72"/>
    <mergeCell ref="D73:H73"/>
    <mergeCell ref="D94:G94"/>
    <mergeCell ref="D95:H95"/>
    <mergeCell ref="F116:G116"/>
    <mergeCell ref="F118:G118"/>
    <mergeCell ref="D100:H100"/>
    <mergeCell ref="D106:G106"/>
    <mergeCell ref="D107:H107"/>
    <mergeCell ref="D110:G110"/>
    <mergeCell ref="D111:H111"/>
    <mergeCell ref="D114:G114"/>
  </mergeCells>
  <printOptions horizontalCentered="1"/>
  <pageMargins left="0.78740157480314965" right="0.59055118110236227" top="0.59055118110236227" bottom="0.59055118110236227" header="0.31496062992125984" footer="0.31496062992125984"/>
  <pageSetup paperSize="9" scale="77" firstPageNumber="28" orientation="portrait" useFirstPageNumber="1" r:id="rId1"/>
  <headerFooter>
    <oddHeader>&amp;C&amp;"MAC C Swiss,Italic"Техничка документација за целосна реконструкција на мост на река Брегалница на регионален пат Р1309, делница: Кочани-Зрновци на км.4+336.00</oddHeader>
    <oddFooter>&amp;L&amp;"MAC C Swiss,Italic"D.G.P.U. GEING Krebs und Kifer Interne{nl i dr. d.o.o. ‡ Skopje &amp;"Arial,Regular"                         &amp;R&amp;P</oddFooter>
  </headerFooter>
</worksheet>
</file>

<file path=xl/worksheets/sheet4.xml><?xml version="1.0" encoding="utf-8"?>
<worksheet xmlns="http://schemas.openxmlformats.org/spreadsheetml/2006/main" xmlns:r="http://schemas.openxmlformats.org/officeDocument/2006/relationships">
  <sheetPr>
    <tabColor rgb="FF92D050"/>
  </sheetPr>
  <dimension ref="A1:P36"/>
  <sheetViews>
    <sheetView view="pageBreakPreview" zoomScaleSheetLayoutView="100" workbookViewId="0">
      <selection activeCell="D18" sqref="D18"/>
    </sheetView>
  </sheetViews>
  <sheetFormatPr defaultRowHeight="14.25"/>
  <cols>
    <col min="1" max="1" width="9.140625" style="49"/>
    <col min="2" max="2" width="8.42578125" style="50" customWidth="1"/>
    <col min="3" max="3" width="8.28515625" style="51" customWidth="1"/>
    <col min="4" max="4" width="38.5703125" style="52" customWidth="1"/>
    <col min="5" max="5" width="9" style="53" customWidth="1"/>
    <col min="6" max="6" width="10" style="54" customWidth="1"/>
    <col min="7" max="7" width="14" style="55" customWidth="1"/>
    <col min="8" max="8" width="19.28515625" style="55" customWidth="1"/>
    <col min="9" max="9" width="9.140625" style="49" customWidth="1"/>
    <col min="10" max="10" width="9.140625" style="49"/>
    <col min="11" max="11" width="20.28515625" style="49" customWidth="1"/>
    <col min="12" max="12" width="16.5703125" style="49" customWidth="1"/>
    <col min="13" max="13" width="13.140625" style="49" customWidth="1"/>
    <col min="14" max="14" width="14" style="49" customWidth="1"/>
    <col min="15" max="257" width="9.140625" style="49"/>
    <col min="258" max="259" width="7" style="49" customWidth="1"/>
    <col min="260" max="260" width="38.5703125" style="49" customWidth="1"/>
    <col min="261" max="261" width="6.42578125" style="49" customWidth="1"/>
    <col min="262" max="262" width="10" style="49" customWidth="1"/>
    <col min="263" max="263" width="11.7109375" style="49" customWidth="1"/>
    <col min="264" max="264" width="13.85546875" style="49" customWidth="1"/>
    <col min="265" max="267" width="9.140625" style="49"/>
    <col min="268" max="268" width="16.5703125" style="49" customWidth="1"/>
    <col min="269" max="269" width="13.140625" style="49" customWidth="1"/>
    <col min="270" max="270" width="14" style="49" customWidth="1"/>
    <col min="271" max="513" width="9.140625" style="49"/>
    <col min="514" max="515" width="7" style="49" customWidth="1"/>
    <col min="516" max="516" width="38.5703125" style="49" customWidth="1"/>
    <col min="517" max="517" width="6.42578125" style="49" customWidth="1"/>
    <col min="518" max="518" width="10" style="49" customWidth="1"/>
    <col min="519" max="519" width="11.7109375" style="49" customWidth="1"/>
    <col min="520" max="520" width="13.85546875" style="49" customWidth="1"/>
    <col min="521" max="523" width="9.140625" style="49"/>
    <col min="524" max="524" width="16.5703125" style="49" customWidth="1"/>
    <col min="525" max="525" width="13.140625" style="49" customWidth="1"/>
    <col min="526" max="526" width="14" style="49" customWidth="1"/>
    <col min="527" max="769" width="9.140625" style="49"/>
    <col min="770" max="771" width="7" style="49" customWidth="1"/>
    <col min="772" max="772" width="38.5703125" style="49" customWidth="1"/>
    <col min="773" max="773" width="6.42578125" style="49" customWidth="1"/>
    <col min="774" max="774" width="10" style="49" customWidth="1"/>
    <col min="775" max="775" width="11.7109375" style="49" customWidth="1"/>
    <col min="776" max="776" width="13.85546875" style="49" customWidth="1"/>
    <col min="777" max="779" width="9.140625" style="49"/>
    <col min="780" max="780" width="16.5703125" style="49" customWidth="1"/>
    <col min="781" max="781" width="13.140625" style="49" customWidth="1"/>
    <col min="782" max="782" width="14" style="49" customWidth="1"/>
    <col min="783" max="1025" width="9.140625" style="49"/>
    <col min="1026" max="1027" width="7" style="49" customWidth="1"/>
    <col min="1028" max="1028" width="38.5703125" style="49" customWidth="1"/>
    <col min="1029" max="1029" width="6.42578125" style="49" customWidth="1"/>
    <col min="1030" max="1030" width="10" style="49" customWidth="1"/>
    <col min="1031" max="1031" width="11.7109375" style="49" customWidth="1"/>
    <col min="1032" max="1032" width="13.85546875" style="49" customWidth="1"/>
    <col min="1033" max="1035" width="9.140625" style="49"/>
    <col min="1036" max="1036" width="16.5703125" style="49" customWidth="1"/>
    <col min="1037" max="1037" width="13.140625" style="49" customWidth="1"/>
    <col min="1038" max="1038" width="14" style="49" customWidth="1"/>
    <col min="1039" max="1281" width="9.140625" style="49"/>
    <col min="1282" max="1283" width="7" style="49" customWidth="1"/>
    <col min="1284" max="1284" width="38.5703125" style="49" customWidth="1"/>
    <col min="1285" max="1285" width="6.42578125" style="49" customWidth="1"/>
    <col min="1286" max="1286" width="10" style="49" customWidth="1"/>
    <col min="1287" max="1287" width="11.7109375" style="49" customWidth="1"/>
    <col min="1288" max="1288" width="13.85546875" style="49" customWidth="1"/>
    <col min="1289" max="1291" width="9.140625" style="49"/>
    <col min="1292" max="1292" width="16.5703125" style="49" customWidth="1"/>
    <col min="1293" max="1293" width="13.140625" style="49" customWidth="1"/>
    <col min="1294" max="1294" width="14" style="49" customWidth="1"/>
    <col min="1295" max="1537" width="9.140625" style="49"/>
    <col min="1538" max="1539" width="7" style="49" customWidth="1"/>
    <col min="1540" max="1540" width="38.5703125" style="49" customWidth="1"/>
    <col min="1541" max="1541" width="6.42578125" style="49" customWidth="1"/>
    <col min="1542" max="1542" width="10" style="49" customWidth="1"/>
    <col min="1543" max="1543" width="11.7109375" style="49" customWidth="1"/>
    <col min="1544" max="1544" width="13.85546875" style="49" customWidth="1"/>
    <col min="1545" max="1547" width="9.140625" style="49"/>
    <col min="1548" max="1548" width="16.5703125" style="49" customWidth="1"/>
    <col min="1549" max="1549" width="13.140625" style="49" customWidth="1"/>
    <col min="1550" max="1550" width="14" style="49" customWidth="1"/>
    <col min="1551" max="1793" width="9.140625" style="49"/>
    <col min="1794" max="1795" width="7" style="49" customWidth="1"/>
    <col min="1796" max="1796" width="38.5703125" style="49" customWidth="1"/>
    <col min="1797" max="1797" width="6.42578125" style="49" customWidth="1"/>
    <col min="1798" max="1798" width="10" style="49" customWidth="1"/>
    <col min="1799" max="1799" width="11.7109375" style="49" customWidth="1"/>
    <col min="1800" max="1800" width="13.85546875" style="49" customWidth="1"/>
    <col min="1801" max="1803" width="9.140625" style="49"/>
    <col min="1804" max="1804" width="16.5703125" style="49" customWidth="1"/>
    <col min="1805" max="1805" width="13.140625" style="49" customWidth="1"/>
    <col min="1806" max="1806" width="14" style="49" customWidth="1"/>
    <col min="1807" max="2049" width="9.140625" style="49"/>
    <col min="2050" max="2051" width="7" style="49" customWidth="1"/>
    <col min="2052" max="2052" width="38.5703125" style="49" customWidth="1"/>
    <col min="2053" max="2053" width="6.42578125" style="49" customWidth="1"/>
    <col min="2054" max="2054" width="10" style="49" customWidth="1"/>
    <col min="2055" max="2055" width="11.7109375" style="49" customWidth="1"/>
    <col min="2056" max="2056" width="13.85546875" style="49" customWidth="1"/>
    <col min="2057" max="2059" width="9.140625" style="49"/>
    <col min="2060" max="2060" width="16.5703125" style="49" customWidth="1"/>
    <col min="2061" max="2061" width="13.140625" style="49" customWidth="1"/>
    <col min="2062" max="2062" width="14" style="49" customWidth="1"/>
    <col min="2063" max="2305" width="9.140625" style="49"/>
    <col min="2306" max="2307" width="7" style="49" customWidth="1"/>
    <col min="2308" max="2308" width="38.5703125" style="49" customWidth="1"/>
    <col min="2309" max="2309" width="6.42578125" style="49" customWidth="1"/>
    <col min="2310" max="2310" width="10" style="49" customWidth="1"/>
    <col min="2311" max="2311" width="11.7109375" style="49" customWidth="1"/>
    <col min="2312" max="2312" width="13.85546875" style="49" customWidth="1"/>
    <col min="2313" max="2315" width="9.140625" style="49"/>
    <col min="2316" max="2316" width="16.5703125" style="49" customWidth="1"/>
    <col min="2317" max="2317" width="13.140625" style="49" customWidth="1"/>
    <col min="2318" max="2318" width="14" style="49" customWidth="1"/>
    <col min="2319" max="2561" width="9.140625" style="49"/>
    <col min="2562" max="2563" width="7" style="49" customWidth="1"/>
    <col min="2564" max="2564" width="38.5703125" style="49" customWidth="1"/>
    <col min="2565" max="2565" width="6.42578125" style="49" customWidth="1"/>
    <col min="2566" max="2566" width="10" style="49" customWidth="1"/>
    <col min="2567" max="2567" width="11.7109375" style="49" customWidth="1"/>
    <col min="2568" max="2568" width="13.85546875" style="49" customWidth="1"/>
    <col min="2569" max="2571" width="9.140625" style="49"/>
    <col min="2572" max="2572" width="16.5703125" style="49" customWidth="1"/>
    <col min="2573" max="2573" width="13.140625" style="49" customWidth="1"/>
    <col min="2574" max="2574" width="14" style="49" customWidth="1"/>
    <col min="2575" max="2817" width="9.140625" style="49"/>
    <col min="2818" max="2819" width="7" style="49" customWidth="1"/>
    <col min="2820" max="2820" width="38.5703125" style="49" customWidth="1"/>
    <col min="2821" max="2821" width="6.42578125" style="49" customWidth="1"/>
    <col min="2822" max="2822" width="10" style="49" customWidth="1"/>
    <col min="2823" max="2823" width="11.7109375" style="49" customWidth="1"/>
    <col min="2824" max="2824" width="13.85546875" style="49" customWidth="1"/>
    <col min="2825" max="2827" width="9.140625" style="49"/>
    <col min="2828" max="2828" width="16.5703125" style="49" customWidth="1"/>
    <col min="2829" max="2829" width="13.140625" style="49" customWidth="1"/>
    <col min="2830" max="2830" width="14" style="49" customWidth="1"/>
    <col min="2831" max="3073" width="9.140625" style="49"/>
    <col min="3074" max="3075" width="7" style="49" customWidth="1"/>
    <col min="3076" max="3076" width="38.5703125" style="49" customWidth="1"/>
    <col min="3077" max="3077" width="6.42578125" style="49" customWidth="1"/>
    <col min="3078" max="3078" width="10" style="49" customWidth="1"/>
    <col min="3079" max="3079" width="11.7109375" style="49" customWidth="1"/>
    <col min="3080" max="3080" width="13.85546875" style="49" customWidth="1"/>
    <col min="3081" max="3083" width="9.140625" style="49"/>
    <col min="3084" max="3084" width="16.5703125" style="49" customWidth="1"/>
    <col min="3085" max="3085" width="13.140625" style="49" customWidth="1"/>
    <col min="3086" max="3086" width="14" style="49" customWidth="1"/>
    <col min="3087" max="3329" width="9.140625" style="49"/>
    <col min="3330" max="3331" width="7" style="49" customWidth="1"/>
    <col min="3332" max="3332" width="38.5703125" style="49" customWidth="1"/>
    <col min="3333" max="3333" width="6.42578125" style="49" customWidth="1"/>
    <col min="3334" max="3334" width="10" style="49" customWidth="1"/>
    <col min="3335" max="3335" width="11.7109375" style="49" customWidth="1"/>
    <col min="3336" max="3336" width="13.85546875" style="49" customWidth="1"/>
    <col min="3337" max="3339" width="9.140625" style="49"/>
    <col min="3340" max="3340" width="16.5703125" style="49" customWidth="1"/>
    <col min="3341" max="3341" width="13.140625" style="49" customWidth="1"/>
    <col min="3342" max="3342" width="14" style="49" customWidth="1"/>
    <col min="3343" max="3585" width="9.140625" style="49"/>
    <col min="3586" max="3587" width="7" style="49" customWidth="1"/>
    <col min="3588" max="3588" width="38.5703125" style="49" customWidth="1"/>
    <col min="3589" max="3589" width="6.42578125" style="49" customWidth="1"/>
    <col min="3590" max="3590" width="10" style="49" customWidth="1"/>
    <col min="3591" max="3591" width="11.7109375" style="49" customWidth="1"/>
    <col min="3592" max="3592" width="13.85546875" style="49" customWidth="1"/>
    <col min="3593" max="3595" width="9.140625" style="49"/>
    <col min="3596" max="3596" width="16.5703125" style="49" customWidth="1"/>
    <col min="3597" max="3597" width="13.140625" style="49" customWidth="1"/>
    <col min="3598" max="3598" width="14" style="49" customWidth="1"/>
    <col min="3599" max="3841" width="9.140625" style="49"/>
    <col min="3842" max="3843" width="7" style="49" customWidth="1"/>
    <col min="3844" max="3844" width="38.5703125" style="49" customWidth="1"/>
    <col min="3845" max="3845" width="6.42578125" style="49" customWidth="1"/>
    <col min="3846" max="3846" width="10" style="49" customWidth="1"/>
    <col min="3847" max="3847" width="11.7109375" style="49" customWidth="1"/>
    <col min="3848" max="3848" width="13.85546875" style="49" customWidth="1"/>
    <col min="3849" max="3851" width="9.140625" style="49"/>
    <col min="3852" max="3852" width="16.5703125" style="49" customWidth="1"/>
    <col min="3853" max="3853" width="13.140625" style="49" customWidth="1"/>
    <col min="3854" max="3854" width="14" style="49" customWidth="1"/>
    <col min="3855" max="4097" width="9.140625" style="49"/>
    <col min="4098" max="4099" width="7" style="49" customWidth="1"/>
    <col min="4100" max="4100" width="38.5703125" style="49" customWidth="1"/>
    <col min="4101" max="4101" width="6.42578125" style="49" customWidth="1"/>
    <col min="4102" max="4102" width="10" style="49" customWidth="1"/>
    <col min="4103" max="4103" width="11.7109375" style="49" customWidth="1"/>
    <col min="4104" max="4104" width="13.85546875" style="49" customWidth="1"/>
    <col min="4105" max="4107" width="9.140625" style="49"/>
    <col min="4108" max="4108" width="16.5703125" style="49" customWidth="1"/>
    <col min="4109" max="4109" width="13.140625" style="49" customWidth="1"/>
    <col min="4110" max="4110" width="14" style="49" customWidth="1"/>
    <col min="4111" max="4353" width="9.140625" style="49"/>
    <col min="4354" max="4355" width="7" style="49" customWidth="1"/>
    <col min="4356" max="4356" width="38.5703125" style="49" customWidth="1"/>
    <col min="4357" max="4357" width="6.42578125" style="49" customWidth="1"/>
    <col min="4358" max="4358" width="10" style="49" customWidth="1"/>
    <col min="4359" max="4359" width="11.7109375" style="49" customWidth="1"/>
    <col min="4360" max="4360" width="13.85546875" style="49" customWidth="1"/>
    <col min="4361" max="4363" width="9.140625" style="49"/>
    <col min="4364" max="4364" width="16.5703125" style="49" customWidth="1"/>
    <col min="4365" max="4365" width="13.140625" style="49" customWidth="1"/>
    <col min="4366" max="4366" width="14" style="49" customWidth="1"/>
    <col min="4367" max="4609" width="9.140625" style="49"/>
    <col min="4610" max="4611" width="7" style="49" customWidth="1"/>
    <col min="4612" max="4612" width="38.5703125" style="49" customWidth="1"/>
    <col min="4613" max="4613" width="6.42578125" style="49" customWidth="1"/>
    <col min="4614" max="4614" width="10" style="49" customWidth="1"/>
    <col min="4615" max="4615" width="11.7109375" style="49" customWidth="1"/>
    <col min="4616" max="4616" width="13.85546875" style="49" customWidth="1"/>
    <col min="4617" max="4619" width="9.140625" style="49"/>
    <col min="4620" max="4620" width="16.5703125" style="49" customWidth="1"/>
    <col min="4621" max="4621" width="13.140625" style="49" customWidth="1"/>
    <col min="4622" max="4622" width="14" style="49" customWidth="1"/>
    <col min="4623" max="4865" width="9.140625" style="49"/>
    <col min="4866" max="4867" width="7" style="49" customWidth="1"/>
    <col min="4868" max="4868" width="38.5703125" style="49" customWidth="1"/>
    <col min="4869" max="4869" width="6.42578125" style="49" customWidth="1"/>
    <col min="4870" max="4870" width="10" style="49" customWidth="1"/>
    <col min="4871" max="4871" width="11.7109375" style="49" customWidth="1"/>
    <col min="4872" max="4872" width="13.85546875" style="49" customWidth="1"/>
    <col min="4873" max="4875" width="9.140625" style="49"/>
    <col min="4876" max="4876" width="16.5703125" style="49" customWidth="1"/>
    <col min="4877" max="4877" width="13.140625" style="49" customWidth="1"/>
    <col min="4878" max="4878" width="14" style="49" customWidth="1"/>
    <col min="4879" max="5121" width="9.140625" style="49"/>
    <col min="5122" max="5123" width="7" style="49" customWidth="1"/>
    <col min="5124" max="5124" width="38.5703125" style="49" customWidth="1"/>
    <col min="5125" max="5125" width="6.42578125" style="49" customWidth="1"/>
    <col min="5126" max="5126" width="10" style="49" customWidth="1"/>
    <col min="5127" max="5127" width="11.7109375" style="49" customWidth="1"/>
    <col min="5128" max="5128" width="13.85546875" style="49" customWidth="1"/>
    <col min="5129" max="5131" width="9.140625" style="49"/>
    <col min="5132" max="5132" width="16.5703125" style="49" customWidth="1"/>
    <col min="5133" max="5133" width="13.140625" style="49" customWidth="1"/>
    <col min="5134" max="5134" width="14" style="49" customWidth="1"/>
    <col min="5135" max="5377" width="9.140625" style="49"/>
    <col min="5378" max="5379" width="7" style="49" customWidth="1"/>
    <col min="5380" max="5380" width="38.5703125" style="49" customWidth="1"/>
    <col min="5381" max="5381" width="6.42578125" style="49" customWidth="1"/>
    <col min="5382" max="5382" width="10" style="49" customWidth="1"/>
    <col min="5383" max="5383" width="11.7109375" style="49" customWidth="1"/>
    <col min="5384" max="5384" width="13.85546875" style="49" customWidth="1"/>
    <col min="5385" max="5387" width="9.140625" style="49"/>
    <col min="5388" max="5388" width="16.5703125" style="49" customWidth="1"/>
    <col min="5389" max="5389" width="13.140625" style="49" customWidth="1"/>
    <col min="5390" max="5390" width="14" style="49" customWidth="1"/>
    <col min="5391" max="5633" width="9.140625" style="49"/>
    <col min="5634" max="5635" width="7" style="49" customWidth="1"/>
    <col min="5636" max="5636" width="38.5703125" style="49" customWidth="1"/>
    <col min="5637" max="5637" width="6.42578125" style="49" customWidth="1"/>
    <col min="5638" max="5638" width="10" style="49" customWidth="1"/>
    <col min="5639" max="5639" width="11.7109375" style="49" customWidth="1"/>
    <col min="5640" max="5640" width="13.85546875" style="49" customWidth="1"/>
    <col min="5641" max="5643" width="9.140625" style="49"/>
    <col min="5644" max="5644" width="16.5703125" style="49" customWidth="1"/>
    <col min="5645" max="5645" width="13.140625" style="49" customWidth="1"/>
    <col min="5646" max="5646" width="14" style="49" customWidth="1"/>
    <col min="5647" max="5889" width="9.140625" style="49"/>
    <col min="5890" max="5891" width="7" style="49" customWidth="1"/>
    <col min="5892" max="5892" width="38.5703125" style="49" customWidth="1"/>
    <col min="5893" max="5893" width="6.42578125" style="49" customWidth="1"/>
    <col min="5894" max="5894" width="10" style="49" customWidth="1"/>
    <col min="5895" max="5895" width="11.7109375" style="49" customWidth="1"/>
    <col min="5896" max="5896" width="13.85546875" style="49" customWidth="1"/>
    <col min="5897" max="5899" width="9.140625" style="49"/>
    <col min="5900" max="5900" width="16.5703125" style="49" customWidth="1"/>
    <col min="5901" max="5901" width="13.140625" style="49" customWidth="1"/>
    <col min="5902" max="5902" width="14" style="49" customWidth="1"/>
    <col min="5903" max="6145" width="9.140625" style="49"/>
    <col min="6146" max="6147" width="7" style="49" customWidth="1"/>
    <col min="6148" max="6148" width="38.5703125" style="49" customWidth="1"/>
    <col min="6149" max="6149" width="6.42578125" style="49" customWidth="1"/>
    <col min="6150" max="6150" width="10" style="49" customWidth="1"/>
    <col min="6151" max="6151" width="11.7109375" style="49" customWidth="1"/>
    <col min="6152" max="6152" width="13.85546875" style="49" customWidth="1"/>
    <col min="6153" max="6155" width="9.140625" style="49"/>
    <col min="6156" max="6156" width="16.5703125" style="49" customWidth="1"/>
    <col min="6157" max="6157" width="13.140625" style="49" customWidth="1"/>
    <col min="6158" max="6158" width="14" style="49" customWidth="1"/>
    <col min="6159" max="6401" width="9.140625" style="49"/>
    <col min="6402" max="6403" width="7" style="49" customWidth="1"/>
    <col min="6404" max="6404" width="38.5703125" style="49" customWidth="1"/>
    <col min="6405" max="6405" width="6.42578125" style="49" customWidth="1"/>
    <col min="6406" max="6406" width="10" style="49" customWidth="1"/>
    <col min="6407" max="6407" width="11.7109375" style="49" customWidth="1"/>
    <col min="6408" max="6408" width="13.85546875" style="49" customWidth="1"/>
    <col min="6409" max="6411" width="9.140625" style="49"/>
    <col min="6412" max="6412" width="16.5703125" style="49" customWidth="1"/>
    <col min="6413" max="6413" width="13.140625" style="49" customWidth="1"/>
    <col min="6414" max="6414" width="14" style="49" customWidth="1"/>
    <col min="6415" max="6657" width="9.140625" style="49"/>
    <col min="6658" max="6659" width="7" style="49" customWidth="1"/>
    <col min="6660" max="6660" width="38.5703125" style="49" customWidth="1"/>
    <col min="6661" max="6661" width="6.42578125" style="49" customWidth="1"/>
    <col min="6662" max="6662" width="10" style="49" customWidth="1"/>
    <col min="6663" max="6663" width="11.7109375" style="49" customWidth="1"/>
    <col min="6664" max="6664" width="13.85546875" style="49" customWidth="1"/>
    <col min="6665" max="6667" width="9.140625" style="49"/>
    <col min="6668" max="6668" width="16.5703125" style="49" customWidth="1"/>
    <col min="6669" max="6669" width="13.140625" style="49" customWidth="1"/>
    <col min="6670" max="6670" width="14" style="49" customWidth="1"/>
    <col min="6671" max="6913" width="9.140625" style="49"/>
    <col min="6914" max="6915" width="7" style="49" customWidth="1"/>
    <col min="6916" max="6916" width="38.5703125" style="49" customWidth="1"/>
    <col min="6917" max="6917" width="6.42578125" style="49" customWidth="1"/>
    <col min="6918" max="6918" width="10" style="49" customWidth="1"/>
    <col min="6919" max="6919" width="11.7109375" style="49" customWidth="1"/>
    <col min="6920" max="6920" width="13.85546875" style="49" customWidth="1"/>
    <col min="6921" max="6923" width="9.140625" style="49"/>
    <col min="6924" max="6924" width="16.5703125" style="49" customWidth="1"/>
    <col min="6925" max="6925" width="13.140625" style="49" customWidth="1"/>
    <col min="6926" max="6926" width="14" style="49" customWidth="1"/>
    <col min="6927" max="7169" width="9.140625" style="49"/>
    <col min="7170" max="7171" width="7" style="49" customWidth="1"/>
    <col min="7172" max="7172" width="38.5703125" style="49" customWidth="1"/>
    <col min="7173" max="7173" width="6.42578125" style="49" customWidth="1"/>
    <col min="7174" max="7174" width="10" style="49" customWidth="1"/>
    <col min="7175" max="7175" width="11.7109375" style="49" customWidth="1"/>
    <col min="7176" max="7176" width="13.85546875" style="49" customWidth="1"/>
    <col min="7177" max="7179" width="9.140625" style="49"/>
    <col min="7180" max="7180" width="16.5703125" style="49" customWidth="1"/>
    <col min="7181" max="7181" width="13.140625" style="49" customWidth="1"/>
    <col min="7182" max="7182" width="14" style="49" customWidth="1"/>
    <col min="7183" max="7425" width="9.140625" style="49"/>
    <col min="7426" max="7427" width="7" style="49" customWidth="1"/>
    <col min="7428" max="7428" width="38.5703125" style="49" customWidth="1"/>
    <col min="7429" max="7429" width="6.42578125" style="49" customWidth="1"/>
    <col min="7430" max="7430" width="10" style="49" customWidth="1"/>
    <col min="7431" max="7431" width="11.7109375" style="49" customWidth="1"/>
    <col min="7432" max="7432" width="13.85546875" style="49" customWidth="1"/>
    <col min="7433" max="7435" width="9.140625" style="49"/>
    <col min="7436" max="7436" width="16.5703125" style="49" customWidth="1"/>
    <col min="7437" max="7437" width="13.140625" style="49" customWidth="1"/>
    <col min="7438" max="7438" width="14" style="49" customWidth="1"/>
    <col min="7439" max="7681" width="9.140625" style="49"/>
    <col min="7682" max="7683" width="7" style="49" customWidth="1"/>
    <col min="7684" max="7684" width="38.5703125" style="49" customWidth="1"/>
    <col min="7685" max="7685" width="6.42578125" style="49" customWidth="1"/>
    <col min="7686" max="7686" width="10" style="49" customWidth="1"/>
    <col min="7687" max="7687" width="11.7109375" style="49" customWidth="1"/>
    <col min="7688" max="7688" width="13.85546875" style="49" customWidth="1"/>
    <col min="7689" max="7691" width="9.140625" style="49"/>
    <col min="7692" max="7692" width="16.5703125" style="49" customWidth="1"/>
    <col min="7693" max="7693" width="13.140625" style="49" customWidth="1"/>
    <col min="7694" max="7694" width="14" style="49" customWidth="1"/>
    <col min="7695" max="7937" width="9.140625" style="49"/>
    <col min="7938" max="7939" width="7" style="49" customWidth="1"/>
    <col min="7940" max="7940" width="38.5703125" style="49" customWidth="1"/>
    <col min="7941" max="7941" width="6.42578125" style="49" customWidth="1"/>
    <col min="7942" max="7942" width="10" style="49" customWidth="1"/>
    <col min="7943" max="7943" width="11.7109375" style="49" customWidth="1"/>
    <col min="7944" max="7944" width="13.85546875" style="49" customWidth="1"/>
    <col min="7945" max="7947" width="9.140625" style="49"/>
    <col min="7948" max="7948" width="16.5703125" style="49" customWidth="1"/>
    <col min="7949" max="7949" width="13.140625" style="49" customWidth="1"/>
    <col min="7950" max="7950" width="14" style="49" customWidth="1"/>
    <col min="7951" max="8193" width="9.140625" style="49"/>
    <col min="8194" max="8195" width="7" style="49" customWidth="1"/>
    <col min="8196" max="8196" width="38.5703125" style="49" customWidth="1"/>
    <col min="8197" max="8197" width="6.42578125" style="49" customWidth="1"/>
    <col min="8198" max="8198" width="10" style="49" customWidth="1"/>
    <col min="8199" max="8199" width="11.7109375" style="49" customWidth="1"/>
    <col min="8200" max="8200" width="13.85546875" style="49" customWidth="1"/>
    <col min="8201" max="8203" width="9.140625" style="49"/>
    <col min="8204" max="8204" width="16.5703125" style="49" customWidth="1"/>
    <col min="8205" max="8205" width="13.140625" style="49" customWidth="1"/>
    <col min="8206" max="8206" width="14" style="49" customWidth="1"/>
    <col min="8207" max="8449" width="9.140625" style="49"/>
    <col min="8450" max="8451" width="7" style="49" customWidth="1"/>
    <col min="8452" max="8452" width="38.5703125" style="49" customWidth="1"/>
    <col min="8453" max="8453" width="6.42578125" style="49" customWidth="1"/>
    <col min="8454" max="8454" width="10" style="49" customWidth="1"/>
    <col min="8455" max="8455" width="11.7109375" style="49" customWidth="1"/>
    <col min="8456" max="8456" width="13.85546875" style="49" customWidth="1"/>
    <col min="8457" max="8459" width="9.140625" style="49"/>
    <col min="8460" max="8460" width="16.5703125" style="49" customWidth="1"/>
    <col min="8461" max="8461" width="13.140625" style="49" customWidth="1"/>
    <col min="8462" max="8462" width="14" style="49" customWidth="1"/>
    <col min="8463" max="8705" width="9.140625" style="49"/>
    <col min="8706" max="8707" width="7" style="49" customWidth="1"/>
    <col min="8708" max="8708" width="38.5703125" style="49" customWidth="1"/>
    <col min="8709" max="8709" width="6.42578125" style="49" customWidth="1"/>
    <col min="8710" max="8710" width="10" style="49" customWidth="1"/>
    <col min="8711" max="8711" width="11.7109375" style="49" customWidth="1"/>
    <col min="8712" max="8712" width="13.85546875" style="49" customWidth="1"/>
    <col min="8713" max="8715" width="9.140625" style="49"/>
    <col min="8716" max="8716" width="16.5703125" style="49" customWidth="1"/>
    <col min="8717" max="8717" width="13.140625" style="49" customWidth="1"/>
    <col min="8718" max="8718" width="14" style="49" customWidth="1"/>
    <col min="8719" max="8961" width="9.140625" style="49"/>
    <col min="8962" max="8963" width="7" style="49" customWidth="1"/>
    <col min="8964" max="8964" width="38.5703125" style="49" customWidth="1"/>
    <col min="8965" max="8965" width="6.42578125" style="49" customWidth="1"/>
    <col min="8966" max="8966" width="10" style="49" customWidth="1"/>
    <col min="8967" max="8967" width="11.7109375" style="49" customWidth="1"/>
    <col min="8968" max="8968" width="13.85546875" style="49" customWidth="1"/>
    <col min="8969" max="8971" width="9.140625" style="49"/>
    <col min="8972" max="8972" width="16.5703125" style="49" customWidth="1"/>
    <col min="8973" max="8973" width="13.140625" style="49" customWidth="1"/>
    <col min="8974" max="8974" width="14" style="49" customWidth="1"/>
    <col min="8975" max="9217" width="9.140625" style="49"/>
    <col min="9218" max="9219" width="7" style="49" customWidth="1"/>
    <col min="9220" max="9220" width="38.5703125" style="49" customWidth="1"/>
    <col min="9221" max="9221" width="6.42578125" style="49" customWidth="1"/>
    <col min="9222" max="9222" width="10" style="49" customWidth="1"/>
    <col min="9223" max="9223" width="11.7109375" style="49" customWidth="1"/>
    <col min="9224" max="9224" width="13.85546875" style="49" customWidth="1"/>
    <col min="9225" max="9227" width="9.140625" style="49"/>
    <col min="9228" max="9228" width="16.5703125" style="49" customWidth="1"/>
    <col min="9229" max="9229" width="13.140625" style="49" customWidth="1"/>
    <col min="9230" max="9230" width="14" style="49" customWidth="1"/>
    <col min="9231" max="9473" width="9.140625" style="49"/>
    <col min="9474" max="9475" width="7" style="49" customWidth="1"/>
    <col min="9476" max="9476" width="38.5703125" style="49" customWidth="1"/>
    <col min="9477" max="9477" width="6.42578125" style="49" customWidth="1"/>
    <col min="9478" max="9478" width="10" style="49" customWidth="1"/>
    <col min="9479" max="9479" width="11.7109375" style="49" customWidth="1"/>
    <col min="9480" max="9480" width="13.85546875" style="49" customWidth="1"/>
    <col min="9481" max="9483" width="9.140625" style="49"/>
    <col min="9484" max="9484" width="16.5703125" style="49" customWidth="1"/>
    <col min="9485" max="9485" width="13.140625" style="49" customWidth="1"/>
    <col min="9486" max="9486" width="14" style="49" customWidth="1"/>
    <col min="9487" max="9729" width="9.140625" style="49"/>
    <col min="9730" max="9731" width="7" style="49" customWidth="1"/>
    <col min="9732" max="9732" width="38.5703125" style="49" customWidth="1"/>
    <col min="9733" max="9733" width="6.42578125" style="49" customWidth="1"/>
    <col min="9734" max="9734" width="10" style="49" customWidth="1"/>
    <col min="9735" max="9735" width="11.7109375" style="49" customWidth="1"/>
    <col min="9736" max="9736" width="13.85546875" style="49" customWidth="1"/>
    <col min="9737" max="9739" width="9.140625" style="49"/>
    <col min="9740" max="9740" width="16.5703125" style="49" customWidth="1"/>
    <col min="9741" max="9741" width="13.140625" style="49" customWidth="1"/>
    <col min="9742" max="9742" width="14" style="49" customWidth="1"/>
    <col min="9743" max="9985" width="9.140625" style="49"/>
    <col min="9986" max="9987" width="7" style="49" customWidth="1"/>
    <col min="9988" max="9988" width="38.5703125" style="49" customWidth="1"/>
    <col min="9989" max="9989" width="6.42578125" style="49" customWidth="1"/>
    <col min="9990" max="9990" width="10" style="49" customWidth="1"/>
    <col min="9991" max="9991" width="11.7109375" style="49" customWidth="1"/>
    <col min="9992" max="9992" width="13.85546875" style="49" customWidth="1"/>
    <col min="9993" max="9995" width="9.140625" style="49"/>
    <col min="9996" max="9996" width="16.5703125" style="49" customWidth="1"/>
    <col min="9997" max="9997" width="13.140625" style="49" customWidth="1"/>
    <col min="9998" max="9998" width="14" style="49" customWidth="1"/>
    <col min="9999" max="10241" width="9.140625" style="49"/>
    <col min="10242" max="10243" width="7" style="49" customWidth="1"/>
    <col min="10244" max="10244" width="38.5703125" style="49" customWidth="1"/>
    <col min="10245" max="10245" width="6.42578125" style="49" customWidth="1"/>
    <col min="10246" max="10246" width="10" style="49" customWidth="1"/>
    <col min="10247" max="10247" width="11.7109375" style="49" customWidth="1"/>
    <col min="10248" max="10248" width="13.85546875" style="49" customWidth="1"/>
    <col min="10249" max="10251" width="9.140625" style="49"/>
    <col min="10252" max="10252" width="16.5703125" style="49" customWidth="1"/>
    <col min="10253" max="10253" width="13.140625" style="49" customWidth="1"/>
    <col min="10254" max="10254" width="14" style="49" customWidth="1"/>
    <col min="10255" max="10497" width="9.140625" style="49"/>
    <col min="10498" max="10499" width="7" style="49" customWidth="1"/>
    <col min="10500" max="10500" width="38.5703125" style="49" customWidth="1"/>
    <col min="10501" max="10501" width="6.42578125" style="49" customWidth="1"/>
    <col min="10502" max="10502" width="10" style="49" customWidth="1"/>
    <col min="10503" max="10503" width="11.7109375" style="49" customWidth="1"/>
    <col min="10504" max="10504" width="13.85546875" style="49" customWidth="1"/>
    <col min="10505" max="10507" width="9.140625" style="49"/>
    <col min="10508" max="10508" width="16.5703125" style="49" customWidth="1"/>
    <col min="10509" max="10509" width="13.140625" style="49" customWidth="1"/>
    <col min="10510" max="10510" width="14" style="49" customWidth="1"/>
    <col min="10511" max="10753" width="9.140625" style="49"/>
    <col min="10754" max="10755" width="7" style="49" customWidth="1"/>
    <col min="10756" max="10756" width="38.5703125" style="49" customWidth="1"/>
    <col min="10757" max="10757" width="6.42578125" style="49" customWidth="1"/>
    <col min="10758" max="10758" width="10" style="49" customWidth="1"/>
    <col min="10759" max="10759" width="11.7109375" style="49" customWidth="1"/>
    <col min="10760" max="10760" width="13.85546875" style="49" customWidth="1"/>
    <col min="10761" max="10763" width="9.140625" style="49"/>
    <col min="10764" max="10764" width="16.5703125" style="49" customWidth="1"/>
    <col min="10765" max="10765" width="13.140625" style="49" customWidth="1"/>
    <col min="10766" max="10766" width="14" style="49" customWidth="1"/>
    <col min="10767" max="11009" width="9.140625" style="49"/>
    <col min="11010" max="11011" width="7" style="49" customWidth="1"/>
    <col min="11012" max="11012" width="38.5703125" style="49" customWidth="1"/>
    <col min="11013" max="11013" width="6.42578125" style="49" customWidth="1"/>
    <col min="11014" max="11014" width="10" style="49" customWidth="1"/>
    <col min="11015" max="11015" width="11.7109375" style="49" customWidth="1"/>
    <col min="11016" max="11016" width="13.85546875" style="49" customWidth="1"/>
    <col min="11017" max="11019" width="9.140625" style="49"/>
    <col min="11020" max="11020" width="16.5703125" style="49" customWidth="1"/>
    <col min="11021" max="11021" width="13.140625" style="49" customWidth="1"/>
    <col min="11022" max="11022" width="14" style="49" customWidth="1"/>
    <col min="11023" max="11265" width="9.140625" style="49"/>
    <col min="11266" max="11267" width="7" style="49" customWidth="1"/>
    <col min="11268" max="11268" width="38.5703125" style="49" customWidth="1"/>
    <col min="11269" max="11269" width="6.42578125" style="49" customWidth="1"/>
    <col min="11270" max="11270" width="10" style="49" customWidth="1"/>
    <col min="11271" max="11271" width="11.7109375" style="49" customWidth="1"/>
    <col min="11272" max="11272" width="13.85546875" style="49" customWidth="1"/>
    <col min="11273" max="11275" width="9.140625" style="49"/>
    <col min="11276" max="11276" width="16.5703125" style="49" customWidth="1"/>
    <col min="11277" max="11277" width="13.140625" style="49" customWidth="1"/>
    <col min="11278" max="11278" width="14" style="49" customWidth="1"/>
    <col min="11279" max="11521" width="9.140625" style="49"/>
    <col min="11522" max="11523" width="7" style="49" customWidth="1"/>
    <col min="11524" max="11524" width="38.5703125" style="49" customWidth="1"/>
    <col min="11525" max="11525" width="6.42578125" style="49" customWidth="1"/>
    <col min="11526" max="11526" width="10" style="49" customWidth="1"/>
    <col min="11527" max="11527" width="11.7109375" style="49" customWidth="1"/>
    <col min="11528" max="11528" width="13.85546875" style="49" customWidth="1"/>
    <col min="11529" max="11531" width="9.140625" style="49"/>
    <col min="11532" max="11532" width="16.5703125" style="49" customWidth="1"/>
    <col min="11533" max="11533" width="13.140625" style="49" customWidth="1"/>
    <col min="11534" max="11534" width="14" style="49" customWidth="1"/>
    <col min="11535" max="11777" width="9.140625" style="49"/>
    <col min="11778" max="11779" width="7" style="49" customWidth="1"/>
    <col min="11780" max="11780" width="38.5703125" style="49" customWidth="1"/>
    <col min="11781" max="11781" width="6.42578125" style="49" customWidth="1"/>
    <col min="11782" max="11782" width="10" style="49" customWidth="1"/>
    <col min="11783" max="11783" width="11.7109375" style="49" customWidth="1"/>
    <col min="11784" max="11784" width="13.85546875" style="49" customWidth="1"/>
    <col min="11785" max="11787" width="9.140625" style="49"/>
    <col min="11788" max="11788" width="16.5703125" style="49" customWidth="1"/>
    <col min="11789" max="11789" width="13.140625" style="49" customWidth="1"/>
    <col min="11790" max="11790" width="14" style="49" customWidth="1"/>
    <col min="11791" max="12033" width="9.140625" style="49"/>
    <col min="12034" max="12035" width="7" style="49" customWidth="1"/>
    <col min="12036" max="12036" width="38.5703125" style="49" customWidth="1"/>
    <col min="12037" max="12037" width="6.42578125" style="49" customWidth="1"/>
    <col min="12038" max="12038" width="10" style="49" customWidth="1"/>
    <col min="12039" max="12039" width="11.7109375" style="49" customWidth="1"/>
    <col min="12040" max="12040" width="13.85546875" style="49" customWidth="1"/>
    <col min="12041" max="12043" width="9.140625" style="49"/>
    <col min="12044" max="12044" width="16.5703125" style="49" customWidth="1"/>
    <col min="12045" max="12045" width="13.140625" style="49" customWidth="1"/>
    <col min="12046" max="12046" width="14" style="49" customWidth="1"/>
    <col min="12047" max="12289" width="9.140625" style="49"/>
    <col min="12290" max="12291" width="7" style="49" customWidth="1"/>
    <col min="12292" max="12292" width="38.5703125" style="49" customWidth="1"/>
    <col min="12293" max="12293" width="6.42578125" style="49" customWidth="1"/>
    <col min="12294" max="12294" width="10" style="49" customWidth="1"/>
    <col min="12295" max="12295" width="11.7109375" style="49" customWidth="1"/>
    <col min="12296" max="12296" width="13.85546875" style="49" customWidth="1"/>
    <col min="12297" max="12299" width="9.140625" style="49"/>
    <col min="12300" max="12300" width="16.5703125" style="49" customWidth="1"/>
    <col min="12301" max="12301" width="13.140625" style="49" customWidth="1"/>
    <col min="12302" max="12302" width="14" style="49" customWidth="1"/>
    <col min="12303" max="12545" width="9.140625" style="49"/>
    <col min="12546" max="12547" width="7" style="49" customWidth="1"/>
    <col min="12548" max="12548" width="38.5703125" style="49" customWidth="1"/>
    <col min="12549" max="12549" width="6.42578125" style="49" customWidth="1"/>
    <col min="12550" max="12550" width="10" style="49" customWidth="1"/>
    <col min="12551" max="12551" width="11.7109375" style="49" customWidth="1"/>
    <col min="12552" max="12552" width="13.85546875" style="49" customWidth="1"/>
    <col min="12553" max="12555" width="9.140625" style="49"/>
    <col min="12556" max="12556" width="16.5703125" style="49" customWidth="1"/>
    <col min="12557" max="12557" width="13.140625" style="49" customWidth="1"/>
    <col min="12558" max="12558" width="14" style="49" customWidth="1"/>
    <col min="12559" max="12801" width="9.140625" style="49"/>
    <col min="12802" max="12803" width="7" style="49" customWidth="1"/>
    <col min="12804" max="12804" width="38.5703125" style="49" customWidth="1"/>
    <col min="12805" max="12805" width="6.42578125" style="49" customWidth="1"/>
    <col min="12806" max="12806" width="10" style="49" customWidth="1"/>
    <col min="12807" max="12807" width="11.7109375" style="49" customWidth="1"/>
    <col min="12808" max="12808" width="13.85546875" style="49" customWidth="1"/>
    <col min="12809" max="12811" width="9.140625" style="49"/>
    <col min="12812" max="12812" width="16.5703125" style="49" customWidth="1"/>
    <col min="12813" max="12813" width="13.140625" style="49" customWidth="1"/>
    <col min="12814" max="12814" width="14" style="49" customWidth="1"/>
    <col min="12815" max="13057" width="9.140625" style="49"/>
    <col min="13058" max="13059" width="7" style="49" customWidth="1"/>
    <col min="13060" max="13060" width="38.5703125" style="49" customWidth="1"/>
    <col min="13061" max="13061" width="6.42578125" style="49" customWidth="1"/>
    <col min="13062" max="13062" width="10" style="49" customWidth="1"/>
    <col min="13063" max="13063" width="11.7109375" style="49" customWidth="1"/>
    <col min="13064" max="13064" width="13.85546875" style="49" customWidth="1"/>
    <col min="13065" max="13067" width="9.140625" style="49"/>
    <col min="13068" max="13068" width="16.5703125" style="49" customWidth="1"/>
    <col min="13069" max="13069" width="13.140625" style="49" customWidth="1"/>
    <col min="13070" max="13070" width="14" style="49" customWidth="1"/>
    <col min="13071" max="13313" width="9.140625" style="49"/>
    <col min="13314" max="13315" width="7" style="49" customWidth="1"/>
    <col min="13316" max="13316" width="38.5703125" style="49" customWidth="1"/>
    <col min="13317" max="13317" width="6.42578125" style="49" customWidth="1"/>
    <col min="13318" max="13318" width="10" style="49" customWidth="1"/>
    <col min="13319" max="13319" width="11.7109375" style="49" customWidth="1"/>
    <col min="13320" max="13320" width="13.85546875" style="49" customWidth="1"/>
    <col min="13321" max="13323" width="9.140625" style="49"/>
    <col min="13324" max="13324" width="16.5703125" style="49" customWidth="1"/>
    <col min="13325" max="13325" width="13.140625" style="49" customWidth="1"/>
    <col min="13326" max="13326" width="14" style="49" customWidth="1"/>
    <col min="13327" max="13569" width="9.140625" style="49"/>
    <col min="13570" max="13571" width="7" style="49" customWidth="1"/>
    <col min="13572" max="13572" width="38.5703125" style="49" customWidth="1"/>
    <col min="13573" max="13573" width="6.42578125" style="49" customWidth="1"/>
    <col min="13574" max="13574" width="10" style="49" customWidth="1"/>
    <col min="13575" max="13575" width="11.7109375" style="49" customWidth="1"/>
    <col min="13576" max="13576" width="13.85546875" style="49" customWidth="1"/>
    <col min="13577" max="13579" width="9.140625" style="49"/>
    <col min="13580" max="13580" width="16.5703125" style="49" customWidth="1"/>
    <col min="13581" max="13581" width="13.140625" style="49" customWidth="1"/>
    <col min="13582" max="13582" width="14" style="49" customWidth="1"/>
    <col min="13583" max="13825" width="9.140625" style="49"/>
    <col min="13826" max="13827" width="7" style="49" customWidth="1"/>
    <col min="13828" max="13828" width="38.5703125" style="49" customWidth="1"/>
    <col min="13829" max="13829" width="6.42578125" style="49" customWidth="1"/>
    <col min="13830" max="13830" width="10" style="49" customWidth="1"/>
    <col min="13831" max="13831" width="11.7109375" style="49" customWidth="1"/>
    <col min="13832" max="13832" width="13.85546875" style="49" customWidth="1"/>
    <col min="13833" max="13835" width="9.140625" style="49"/>
    <col min="13836" max="13836" width="16.5703125" style="49" customWidth="1"/>
    <col min="13837" max="13837" width="13.140625" style="49" customWidth="1"/>
    <col min="13838" max="13838" width="14" style="49" customWidth="1"/>
    <col min="13839" max="14081" width="9.140625" style="49"/>
    <col min="14082" max="14083" width="7" style="49" customWidth="1"/>
    <col min="14084" max="14084" width="38.5703125" style="49" customWidth="1"/>
    <col min="14085" max="14085" width="6.42578125" style="49" customWidth="1"/>
    <col min="14086" max="14086" width="10" style="49" customWidth="1"/>
    <col min="14087" max="14087" width="11.7109375" style="49" customWidth="1"/>
    <col min="14088" max="14088" width="13.85546875" style="49" customWidth="1"/>
    <col min="14089" max="14091" width="9.140625" style="49"/>
    <col min="14092" max="14092" width="16.5703125" style="49" customWidth="1"/>
    <col min="14093" max="14093" width="13.140625" style="49" customWidth="1"/>
    <col min="14094" max="14094" width="14" style="49" customWidth="1"/>
    <col min="14095" max="14337" width="9.140625" style="49"/>
    <col min="14338" max="14339" width="7" style="49" customWidth="1"/>
    <col min="14340" max="14340" width="38.5703125" style="49" customWidth="1"/>
    <col min="14341" max="14341" width="6.42578125" style="49" customWidth="1"/>
    <col min="14342" max="14342" width="10" style="49" customWidth="1"/>
    <col min="14343" max="14343" width="11.7109375" style="49" customWidth="1"/>
    <col min="14344" max="14344" width="13.85546875" style="49" customWidth="1"/>
    <col min="14345" max="14347" width="9.140625" style="49"/>
    <col min="14348" max="14348" width="16.5703125" style="49" customWidth="1"/>
    <col min="14349" max="14349" width="13.140625" style="49" customWidth="1"/>
    <col min="14350" max="14350" width="14" style="49" customWidth="1"/>
    <col min="14351" max="14593" width="9.140625" style="49"/>
    <col min="14594" max="14595" width="7" style="49" customWidth="1"/>
    <col min="14596" max="14596" width="38.5703125" style="49" customWidth="1"/>
    <col min="14597" max="14597" width="6.42578125" style="49" customWidth="1"/>
    <col min="14598" max="14598" width="10" style="49" customWidth="1"/>
    <col min="14599" max="14599" width="11.7109375" style="49" customWidth="1"/>
    <col min="14600" max="14600" width="13.85546875" style="49" customWidth="1"/>
    <col min="14601" max="14603" width="9.140625" style="49"/>
    <col min="14604" max="14604" width="16.5703125" style="49" customWidth="1"/>
    <col min="14605" max="14605" width="13.140625" style="49" customWidth="1"/>
    <col min="14606" max="14606" width="14" style="49" customWidth="1"/>
    <col min="14607" max="14849" width="9.140625" style="49"/>
    <col min="14850" max="14851" width="7" style="49" customWidth="1"/>
    <col min="14852" max="14852" width="38.5703125" style="49" customWidth="1"/>
    <col min="14853" max="14853" width="6.42578125" style="49" customWidth="1"/>
    <col min="14854" max="14854" width="10" style="49" customWidth="1"/>
    <col min="14855" max="14855" width="11.7109375" style="49" customWidth="1"/>
    <col min="14856" max="14856" width="13.85546875" style="49" customWidth="1"/>
    <col min="14857" max="14859" width="9.140625" style="49"/>
    <col min="14860" max="14860" width="16.5703125" style="49" customWidth="1"/>
    <col min="14861" max="14861" width="13.140625" style="49" customWidth="1"/>
    <col min="14862" max="14862" width="14" style="49" customWidth="1"/>
    <col min="14863" max="15105" width="9.140625" style="49"/>
    <col min="15106" max="15107" width="7" style="49" customWidth="1"/>
    <col min="15108" max="15108" width="38.5703125" style="49" customWidth="1"/>
    <col min="15109" max="15109" width="6.42578125" style="49" customWidth="1"/>
    <col min="15110" max="15110" width="10" style="49" customWidth="1"/>
    <col min="15111" max="15111" width="11.7109375" style="49" customWidth="1"/>
    <col min="15112" max="15112" width="13.85546875" style="49" customWidth="1"/>
    <col min="15113" max="15115" width="9.140625" style="49"/>
    <col min="15116" max="15116" width="16.5703125" style="49" customWidth="1"/>
    <col min="15117" max="15117" width="13.140625" style="49" customWidth="1"/>
    <col min="15118" max="15118" width="14" style="49" customWidth="1"/>
    <col min="15119" max="15361" width="9.140625" style="49"/>
    <col min="15362" max="15363" width="7" style="49" customWidth="1"/>
    <col min="15364" max="15364" width="38.5703125" style="49" customWidth="1"/>
    <col min="15365" max="15365" width="6.42578125" style="49" customWidth="1"/>
    <col min="15366" max="15366" width="10" style="49" customWidth="1"/>
    <col min="15367" max="15367" width="11.7109375" style="49" customWidth="1"/>
    <col min="15368" max="15368" width="13.85546875" style="49" customWidth="1"/>
    <col min="15369" max="15371" width="9.140625" style="49"/>
    <col min="15372" max="15372" width="16.5703125" style="49" customWidth="1"/>
    <col min="15373" max="15373" width="13.140625" style="49" customWidth="1"/>
    <col min="15374" max="15374" width="14" style="49" customWidth="1"/>
    <col min="15375" max="15617" width="9.140625" style="49"/>
    <col min="15618" max="15619" width="7" style="49" customWidth="1"/>
    <col min="15620" max="15620" width="38.5703125" style="49" customWidth="1"/>
    <col min="15621" max="15621" width="6.42578125" style="49" customWidth="1"/>
    <col min="15622" max="15622" width="10" style="49" customWidth="1"/>
    <col min="15623" max="15623" width="11.7109375" style="49" customWidth="1"/>
    <col min="15624" max="15624" width="13.85546875" style="49" customWidth="1"/>
    <col min="15625" max="15627" width="9.140625" style="49"/>
    <col min="15628" max="15628" width="16.5703125" style="49" customWidth="1"/>
    <col min="15629" max="15629" width="13.140625" style="49" customWidth="1"/>
    <col min="15630" max="15630" width="14" style="49" customWidth="1"/>
    <col min="15631" max="15873" width="9.140625" style="49"/>
    <col min="15874" max="15875" width="7" style="49" customWidth="1"/>
    <col min="15876" max="15876" width="38.5703125" style="49" customWidth="1"/>
    <col min="15877" max="15877" width="6.42578125" style="49" customWidth="1"/>
    <col min="15878" max="15878" width="10" style="49" customWidth="1"/>
    <col min="15879" max="15879" width="11.7109375" style="49" customWidth="1"/>
    <col min="15880" max="15880" width="13.85546875" style="49" customWidth="1"/>
    <col min="15881" max="15883" width="9.140625" style="49"/>
    <col min="15884" max="15884" width="16.5703125" style="49" customWidth="1"/>
    <col min="15885" max="15885" width="13.140625" style="49" customWidth="1"/>
    <col min="15886" max="15886" width="14" style="49" customWidth="1"/>
    <col min="15887" max="16129" width="9.140625" style="49"/>
    <col min="16130" max="16131" width="7" style="49" customWidth="1"/>
    <col min="16132" max="16132" width="38.5703125" style="49" customWidth="1"/>
    <col min="16133" max="16133" width="6.42578125" style="49" customWidth="1"/>
    <col min="16134" max="16134" width="10" style="49" customWidth="1"/>
    <col min="16135" max="16135" width="11.7109375" style="49" customWidth="1"/>
    <col min="16136" max="16136" width="13.85546875" style="49" customWidth="1"/>
    <col min="16137" max="16139" width="9.140625" style="49"/>
    <col min="16140" max="16140" width="16.5703125" style="49" customWidth="1"/>
    <col min="16141" max="16141" width="13.140625" style="49" customWidth="1"/>
    <col min="16142" max="16142" width="14" style="49" customWidth="1"/>
    <col min="16143" max="16384" width="9.140625" style="49"/>
  </cols>
  <sheetData>
    <row r="1" spans="1:16" ht="15" thickBot="1"/>
    <row r="2" spans="1:16" s="56" customFormat="1" ht="33.75" customHeight="1">
      <c r="B2" s="314" t="s">
        <v>140</v>
      </c>
      <c r="C2" s="315"/>
      <c r="D2" s="315"/>
      <c r="E2" s="315"/>
      <c r="F2" s="315"/>
      <c r="G2" s="315"/>
      <c r="H2" s="316"/>
    </row>
    <row r="3" spans="1:16" s="56" customFormat="1" ht="29.25" customHeight="1" thickBot="1">
      <c r="B3" s="493" t="s">
        <v>141</v>
      </c>
      <c r="C3" s="494"/>
      <c r="D3" s="494"/>
      <c r="E3" s="494"/>
      <c r="F3" s="494"/>
      <c r="G3" s="494"/>
      <c r="H3" s="495"/>
    </row>
    <row r="4" spans="1:16" s="56" customFormat="1" ht="29.25" customHeight="1" thickBot="1">
      <c r="B4" s="57"/>
      <c r="C4" s="58"/>
      <c r="D4" s="58"/>
      <c r="E4" s="59"/>
      <c r="F4" s="59"/>
      <c r="G4" s="60"/>
      <c r="H4" s="61"/>
    </row>
    <row r="5" spans="1:16" s="69" customFormat="1" ht="39" thickBot="1">
      <c r="A5" s="62"/>
      <c r="B5" s="63" t="s">
        <v>35</v>
      </c>
      <c r="C5" s="64" t="s">
        <v>36</v>
      </c>
      <c r="D5" s="64" t="s">
        <v>37</v>
      </c>
      <c r="E5" s="64" t="s">
        <v>142</v>
      </c>
      <c r="F5" s="65" t="s">
        <v>38</v>
      </c>
      <c r="G5" s="66" t="s">
        <v>39</v>
      </c>
      <c r="H5" s="67" t="s">
        <v>40</v>
      </c>
      <c r="I5" s="68"/>
    </row>
    <row r="6" spans="1:16" s="78" customFormat="1" ht="15.75" thickBot="1">
      <c r="A6" s="70"/>
      <c r="B6" s="71" t="s">
        <v>41</v>
      </c>
      <c r="C6" s="72" t="s">
        <v>42</v>
      </c>
      <c r="D6" s="72" t="s">
        <v>43</v>
      </c>
      <c r="E6" s="73" t="s">
        <v>44</v>
      </c>
      <c r="F6" s="74" t="s">
        <v>45</v>
      </c>
      <c r="G6" s="75" t="s">
        <v>46</v>
      </c>
      <c r="H6" s="76" t="s">
        <v>47</v>
      </c>
      <c r="I6" s="77"/>
    </row>
    <row r="7" spans="1:16" s="69" customFormat="1" ht="15.75" thickBot="1">
      <c r="A7" s="62"/>
      <c r="B7" s="496"/>
      <c r="C7" s="497"/>
      <c r="D7" s="497"/>
      <c r="E7" s="497"/>
      <c r="F7" s="497"/>
      <c r="G7" s="497"/>
      <c r="H7" s="498"/>
      <c r="I7" s="77"/>
    </row>
    <row r="8" spans="1:16" s="69" customFormat="1" ht="15.75" thickBot="1">
      <c r="A8" s="62"/>
      <c r="B8" s="79" t="s">
        <v>143</v>
      </c>
      <c r="C8" s="80"/>
      <c r="D8" s="499" t="s">
        <v>144</v>
      </c>
      <c r="E8" s="499"/>
      <c r="F8" s="499"/>
      <c r="G8" s="499"/>
      <c r="H8" s="500"/>
      <c r="I8" s="77"/>
    </row>
    <row r="9" spans="1:16" s="81" customFormat="1" ht="66.75" customHeight="1">
      <c r="B9" s="82" t="s">
        <v>145</v>
      </c>
      <c r="C9" s="83" t="s">
        <v>146</v>
      </c>
      <c r="D9" s="84" t="s">
        <v>147</v>
      </c>
      <c r="E9" s="85" t="s">
        <v>148</v>
      </c>
      <c r="F9" s="86">
        <v>0.3</v>
      </c>
      <c r="G9" s="86"/>
      <c r="H9" s="87">
        <f>F9*G9</f>
        <v>0</v>
      </c>
      <c r="M9" s="88"/>
      <c r="N9" s="88"/>
      <c r="O9" s="88"/>
      <c r="P9" s="88"/>
    </row>
    <row r="10" spans="1:16" ht="39" customHeight="1">
      <c r="B10" s="89" t="s">
        <v>149</v>
      </c>
      <c r="C10" s="501" t="s">
        <v>150</v>
      </c>
      <c r="D10" s="90" t="s">
        <v>151</v>
      </c>
      <c r="E10" s="91" t="s">
        <v>152</v>
      </c>
      <c r="F10" s="91" t="s">
        <v>152</v>
      </c>
      <c r="G10" s="91" t="s">
        <v>152</v>
      </c>
      <c r="H10" s="92" t="s">
        <v>152</v>
      </c>
      <c r="L10" s="93"/>
      <c r="M10" s="94"/>
      <c r="N10" s="95"/>
      <c r="O10" s="94"/>
      <c r="P10" s="94"/>
    </row>
    <row r="11" spans="1:16" ht="24.75" customHeight="1">
      <c r="B11" s="96" t="s">
        <v>153</v>
      </c>
      <c r="C11" s="502"/>
      <c r="D11" s="90" t="s">
        <v>154</v>
      </c>
      <c r="E11" s="97" t="s">
        <v>155</v>
      </c>
      <c r="F11" s="98">
        <v>109</v>
      </c>
      <c r="G11" s="99"/>
      <c r="H11" s="100">
        <f t="shared" ref="H11:H13" si="0">F11*G11</f>
        <v>0</v>
      </c>
      <c r="L11" s="93"/>
      <c r="M11" s="94"/>
      <c r="N11" s="94"/>
      <c r="O11" s="94"/>
      <c r="P11" s="94"/>
    </row>
    <row r="12" spans="1:16" ht="24.75" customHeight="1">
      <c r="B12" s="101" t="s">
        <v>156</v>
      </c>
      <c r="C12" s="502"/>
      <c r="D12" s="90" t="s">
        <v>157</v>
      </c>
      <c r="E12" s="97" t="s">
        <v>155</v>
      </c>
      <c r="F12" s="98">
        <v>166</v>
      </c>
      <c r="G12" s="99"/>
      <c r="H12" s="100">
        <f t="shared" si="0"/>
        <v>0</v>
      </c>
      <c r="L12" s="93"/>
    </row>
    <row r="13" spans="1:16" ht="33" customHeight="1" thickBot="1">
      <c r="B13" s="102" t="s">
        <v>158</v>
      </c>
      <c r="C13" s="103" t="s">
        <v>159</v>
      </c>
      <c r="D13" s="104" t="s">
        <v>160</v>
      </c>
      <c r="E13" s="97" t="s">
        <v>155</v>
      </c>
      <c r="F13" s="99">
        <v>70</v>
      </c>
      <c r="G13" s="99"/>
      <c r="H13" s="100">
        <f t="shared" si="0"/>
        <v>0</v>
      </c>
    </row>
    <row r="14" spans="1:16" ht="17.100000000000001" customHeight="1" thickBot="1">
      <c r="B14" s="490" t="s">
        <v>161</v>
      </c>
      <c r="C14" s="491"/>
      <c r="D14" s="491"/>
      <c r="E14" s="491"/>
      <c r="F14" s="491"/>
      <c r="G14" s="492"/>
      <c r="H14" s="105">
        <f>SUM(H9:H13)</f>
        <v>0</v>
      </c>
    </row>
    <row r="15" spans="1:16" s="69" customFormat="1" ht="15.75" thickBot="1">
      <c r="A15" s="62"/>
      <c r="B15" s="79" t="s">
        <v>162</v>
      </c>
      <c r="C15" s="80"/>
      <c r="D15" s="499" t="s">
        <v>163</v>
      </c>
      <c r="E15" s="499"/>
      <c r="F15" s="499"/>
      <c r="G15" s="499"/>
      <c r="H15" s="500"/>
      <c r="I15" s="77"/>
    </row>
    <row r="16" spans="1:16" ht="45.75" customHeight="1">
      <c r="B16" s="509" t="s">
        <v>164</v>
      </c>
      <c r="C16" s="510" t="s">
        <v>165</v>
      </c>
      <c r="D16" s="511" t="s">
        <v>363</v>
      </c>
      <c r="E16" s="512" t="s">
        <v>364</v>
      </c>
      <c r="F16" s="98">
        <v>43</v>
      </c>
      <c r="G16" s="98"/>
      <c r="H16" s="513">
        <f>F16*G16</f>
        <v>0</v>
      </c>
      <c r="K16" s="93"/>
    </row>
    <row r="17" spans="1:11" ht="27" customHeight="1">
      <c r="B17" s="101" t="s">
        <v>167</v>
      </c>
      <c r="C17" s="103" t="s">
        <v>168</v>
      </c>
      <c r="D17" s="90" t="s">
        <v>169</v>
      </c>
      <c r="E17" s="97" t="s">
        <v>155</v>
      </c>
      <c r="F17" s="99">
        <v>990</v>
      </c>
      <c r="G17" s="99"/>
      <c r="H17" s="100">
        <f t="shared" ref="H17" si="1">F17*G17</f>
        <v>0</v>
      </c>
      <c r="K17" s="93"/>
    </row>
    <row r="18" spans="1:11" ht="25.5" customHeight="1">
      <c r="B18" s="503" t="s">
        <v>170</v>
      </c>
      <c r="C18" s="501" t="s">
        <v>171</v>
      </c>
      <c r="D18" s="90" t="s">
        <v>172</v>
      </c>
      <c r="E18" s="91" t="s">
        <v>152</v>
      </c>
      <c r="F18" s="91" t="s">
        <v>152</v>
      </c>
      <c r="G18" s="91" t="s">
        <v>152</v>
      </c>
      <c r="H18" s="92" t="s">
        <v>152</v>
      </c>
    </row>
    <row r="19" spans="1:11" ht="25.5" customHeight="1">
      <c r="B19" s="504"/>
      <c r="C19" s="505"/>
      <c r="D19" s="104" t="s">
        <v>173</v>
      </c>
      <c r="E19" s="97" t="s">
        <v>155</v>
      </c>
      <c r="F19" s="99">
        <v>70</v>
      </c>
      <c r="G19" s="99"/>
      <c r="H19" s="100">
        <f t="shared" ref="H19" si="2">F19*G19</f>
        <v>0</v>
      </c>
    </row>
    <row r="20" spans="1:11" ht="30.75" customHeight="1">
      <c r="B20" s="503" t="s">
        <v>174</v>
      </c>
      <c r="C20" s="501" t="s">
        <v>171</v>
      </c>
      <c r="D20" s="90" t="s">
        <v>175</v>
      </c>
      <c r="E20" s="91" t="s">
        <v>152</v>
      </c>
      <c r="F20" s="91" t="s">
        <v>152</v>
      </c>
      <c r="G20" s="91" t="s">
        <v>152</v>
      </c>
      <c r="H20" s="92" t="s">
        <v>152</v>
      </c>
    </row>
    <row r="21" spans="1:11" ht="27" customHeight="1">
      <c r="B21" s="504"/>
      <c r="C21" s="505"/>
      <c r="D21" s="104" t="s">
        <v>173</v>
      </c>
      <c r="E21" s="97" t="s">
        <v>155</v>
      </c>
      <c r="F21" s="99">
        <v>75</v>
      </c>
      <c r="G21" s="99"/>
      <c r="H21" s="100">
        <f t="shared" ref="H21:H22" si="3">F21*G21</f>
        <v>0</v>
      </c>
    </row>
    <row r="22" spans="1:11" ht="27" customHeight="1" thickBot="1">
      <c r="B22" s="101" t="s">
        <v>176</v>
      </c>
      <c r="C22" s="103"/>
      <c r="D22" s="90" t="s">
        <v>177</v>
      </c>
      <c r="E22" s="97" t="s">
        <v>48</v>
      </c>
      <c r="F22" s="99">
        <v>459</v>
      </c>
      <c r="G22" s="99"/>
      <c r="H22" s="100">
        <f t="shared" si="3"/>
        <v>0</v>
      </c>
    </row>
    <row r="23" spans="1:11" ht="17.100000000000001" customHeight="1" thickBot="1">
      <c r="B23" s="490" t="s">
        <v>178</v>
      </c>
      <c r="C23" s="491"/>
      <c r="D23" s="491"/>
      <c r="E23" s="491"/>
      <c r="F23" s="491"/>
      <c r="G23" s="492"/>
      <c r="H23" s="105">
        <f>SUM(H16:H21)</f>
        <v>0</v>
      </c>
    </row>
    <row r="24" spans="1:11" s="69" customFormat="1" ht="15.75" thickBot="1">
      <c r="A24" s="62"/>
      <c r="B24" s="79" t="s">
        <v>179</v>
      </c>
      <c r="C24" s="80"/>
      <c r="D24" s="499" t="s">
        <v>180</v>
      </c>
      <c r="E24" s="499"/>
      <c r="F24" s="499"/>
      <c r="G24" s="499"/>
      <c r="H24" s="500"/>
      <c r="I24" s="77"/>
    </row>
    <row r="25" spans="1:11" ht="35.25" customHeight="1">
      <c r="B25" s="101" t="s">
        <v>181</v>
      </c>
      <c r="C25" s="103" t="s">
        <v>182</v>
      </c>
      <c r="D25" s="90" t="s">
        <v>183</v>
      </c>
      <c r="E25" s="97" t="s">
        <v>166</v>
      </c>
      <c r="F25" s="99">
        <v>195</v>
      </c>
      <c r="G25" s="99"/>
      <c r="H25" s="100">
        <f>F25*G25</f>
        <v>0</v>
      </c>
    </row>
    <row r="26" spans="1:11" ht="38.25">
      <c r="B26" s="101" t="s">
        <v>184</v>
      </c>
      <c r="C26" s="106" t="s">
        <v>185</v>
      </c>
      <c r="D26" s="104" t="s">
        <v>186</v>
      </c>
      <c r="E26" s="97" t="s">
        <v>155</v>
      </c>
      <c r="F26" s="99">
        <v>825</v>
      </c>
      <c r="G26" s="99"/>
      <c r="H26" s="100">
        <f t="shared" ref="H26:H28" si="4">F26*G26</f>
        <v>0</v>
      </c>
    </row>
    <row r="27" spans="1:11" ht="27.75" customHeight="1">
      <c r="B27" s="102" t="s">
        <v>187</v>
      </c>
      <c r="C27" s="103" t="s">
        <v>188</v>
      </c>
      <c r="D27" s="104" t="s">
        <v>189</v>
      </c>
      <c r="E27" s="107" t="s">
        <v>2</v>
      </c>
      <c r="F27" s="99">
        <v>70</v>
      </c>
      <c r="G27" s="99"/>
      <c r="H27" s="100">
        <f t="shared" si="4"/>
        <v>0</v>
      </c>
      <c r="K27" s="93"/>
    </row>
    <row r="28" spans="1:11" ht="27" customHeight="1">
      <c r="B28" s="101" t="s">
        <v>190</v>
      </c>
      <c r="C28" s="103" t="s">
        <v>191</v>
      </c>
      <c r="D28" s="104" t="s">
        <v>192</v>
      </c>
      <c r="E28" s="107" t="s">
        <v>2</v>
      </c>
      <c r="F28" s="99">
        <v>120</v>
      </c>
      <c r="G28" s="99"/>
      <c r="H28" s="100">
        <f t="shared" si="4"/>
        <v>0</v>
      </c>
      <c r="K28" s="93"/>
    </row>
    <row r="29" spans="1:11" ht="28.5" customHeight="1">
      <c r="B29" s="101" t="s">
        <v>193</v>
      </c>
      <c r="C29" s="501" t="s">
        <v>194</v>
      </c>
      <c r="D29" s="108" t="s">
        <v>195</v>
      </c>
      <c r="E29" s="91" t="s">
        <v>152</v>
      </c>
      <c r="F29" s="91" t="s">
        <v>152</v>
      </c>
      <c r="G29" s="91" t="s">
        <v>152</v>
      </c>
      <c r="H29" s="92" t="s">
        <v>152</v>
      </c>
    </row>
    <row r="30" spans="1:11" ht="24" customHeight="1">
      <c r="B30" s="101" t="s">
        <v>196</v>
      </c>
      <c r="C30" s="505"/>
      <c r="D30" s="90" t="s">
        <v>197</v>
      </c>
      <c r="E30" s="97" t="s">
        <v>155</v>
      </c>
      <c r="F30" s="99">
        <v>825</v>
      </c>
      <c r="G30" s="99"/>
      <c r="H30" s="100">
        <f t="shared" ref="H30:H32" si="5">F30*G30</f>
        <v>0</v>
      </c>
    </row>
    <row r="31" spans="1:11" ht="28.5" customHeight="1">
      <c r="B31" s="101" t="s">
        <v>198</v>
      </c>
      <c r="C31" s="501" t="s">
        <v>194</v>
      </c>
      <c r="D31" s="90" t="s">
        <v>199</v>
      </c>
      <c r="E31" s="91" t="s">
        <v>152</v>
      </c>
      <c r="F31" s="91" t="s">
        <v>152</v>
      </c>
      <c r="G31" s="91" t="s">
        <v>152</v>
      </c>
      <c r="H31" s="92" t="s">
        <v>152</v>
      </c>
    </row>
    <row r="32" spans="1:11" ht="24" customHeight="1" thickBot="1">
      <c r="B32" s="101" t="s">
        <v>200</v>
      </c>
      <c r="C32" s="505"/>
      <c r="D32" s="90" t="s">
        <v>201</v>
      </c>
      <c r="E32" s="97" t="s">
        <v>155</v>
      </c>
      <c r="F32" s="99">
        <v>600</v>
      </c>
      <c r="G32" s="99"/>
      <c r="H32" s="100">
        <f t="shared" si="5"/>
        <v>0</v>
      </c>
    </row>
    <row r="33" spans="2:8" ht="17.100000000000001" customHeight="1" thickBot="1">
      <c r="B33" s="490" t="s">
        <v>202</v>
      </c>
      <c r="C33" s="491"/>
      <c r="D33" s="491"/>
      <c r="E33" s="491"/>
      <c r="F33" s="491"/>
      <c r="G33" s="492"/>
      <c r="H33" s="105">
        <f>SUM(H25:H32)</f>
        <v>0</v>
      </c>
    </row>
    <row r="34" spans="2:8" ht="22.5" customHeight="1" thickBot="1">
      <c r="B34" s="506" t="s">
        <v>203</v>
      </c>
      <c r="C34" s="507"/>
      <c r="D34" s="507"/>
      <c r="E34" s="507"/>
      <c r="F34" s="507"/>
      <c r="G34" s="508"/>
      <c r="H34" s="109">
        <f>H14+H23+H33</f>
        <v>0</v>
      </c>
    </row>
    <row r="36" spans="2:8" ht="15">
      <c r="D36" s="238"/>
    </row>
  </sheetData>
  <mergeCells count="17">
    <mergeCell ref="D24:H24"/>
    <mergeCell ref="C29:C30"/>
    <mergeCell ref="C31:C32"/>
    <mergeCell ref="B33:G33"/>
    <mergeCell ref="B34:G34"/>
    <mergeCell ref="B23:G23"/>
    <mergeCell ref="B2:H2"/>
    <mergeCell ref="B3:H3"/>
    <mergeCell ref="B7:H7"/>
    <mergeCell ref="D8:H8"/>
    <mergeCell ref="C10:C12"/>
    <mergeCell ref="B14:G14"/>
    <mergeCell ref="D15:H15"/>
    <mergeCell ref="B18:B19"/>
    <mergeCell ref="C18:C19"/>
    <mergeCell ref="B20:B21"/>
    <mergeCell ref="C20:C21"/>
  </mergeCells>
  <pageMargins left="0.7" right="0.7" top="0.75" bottom="0.75" header="0.3" footer="0.3"/>
  <pageSetup scale="65" orientation="portrait" horizontalDpi="360" verticalDpi="360"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 STRUCT.</vt:lpstr>
      <vt:lpstr>poz.C </vt:lpstr>
      <vt:lpstr>поз.С1</vt:lpstr>
      <vt:lpstr>поз.Б</vt:lpstr>
      <vt:lpstr>'poz.C '!Print_Area</vt:lpstr>
      <vt:lpstr>'SUM. STRUCT.'!Print_Area</vt:lpstr>
      <vt:lpstr>поз.Б!Print_Area</vt:lpstr>
      <vt:lpstr>поз.С1!Print_Area</vt:lpstr>
      <vt:lpstr>поз.С1!Print_Titles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Hristijan</dc:creator>
  <cp:lastModifiedBy>Vladimir Grozdev</cp:lastModifiedBy>
  <cp:lastPrinted>2016-02-25T10:03:16Z</cp:lastPrinted>
  <dcterms:created xsi:type="dcterms:W3CDTF">2011-11-07T13:45:12Z</dcterms:created>
  <dcterms:modified xsi:type="dcterms:W3CDTF">2016-03-07T23:09:42Z</dcterms:modified>
</cp:coreProperties>
</file>