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moses.cassell\Desktop\mcassell backup as at 6-09-2018\Desktop documents\backup\my document\My Documents\RFQ\Construction Police Depot\"/>
    </mc:Choice>
  </mc:AlternateContent>
  <xr:revisionPtr revIDLastSave="0" documentId="13_ncr:1_{3252BE60-18D2-417F-B156-3F521D715656}" xr6:coauthVersionLast="41" xr6:coauthVersionMax="41" xr10:uidLastSave="{00000000-0000-0000-0000-000000000000}"/>
  <bookViews>
    <workbookView xWindow="-120" yWindow="-120" windowWidth="20730" windowHeight="11160" xr2:uid="{00000000-000D-0000-FFFF-FFFF00000000}"/>
  </bookViews>
  <sheets>
    <sheet name="BARCLAYVILLE DEPOT" sheetId="5" r:id="rId1"/>
    <sheet name="GREENVILLE DEPOT"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8" l="1"/>
  <c r="F196" i="8"/>
  <c r="F191" i="8"/>
  <c r="F190" i="8"/>
  <c r="F177" i="8"/>
  <c r="F178" i="8"/>
  <c r="F170" i="8"/>
  <c r="F169" i="8"/>
  <c r="F166" i="8"/>
  <c r="F165" i="8"/>
  <c r="F164" i="8"/>
  <c r="F163" i="8"/>
  <c r="F162" i="8"/>
  <c r="F161" i="8"/>
  <c r="F160" i="8"/>
  <c r="F159" i="8"/>
  <c r="F158" i="8"/>
  <c r="F157" i="8"/>
  <c r="F156" i="8"/>
  <c r="F155" i="8"/>
  <c r="F154" i="8"/>
  <c r="F153" i="8"/>
  <c r="F140" i="8"/>
  <c r="F136" i="8"/>
  <c r="F142" i="8"/>
  <c r="F141" i="8"/>
  <c r="F121" i="8"/>
  <c r="F122" i="8"/>
  <c r="F123" i="8"/>
  <c r="F124" i="8"/>
  <c r="F120" i="8"/>
  <c r="F192" i="8" l="1"/>
  <c r="F193" i="8" s="1"/>
  <c r="F125" i="8"/>
  <c r="F102" i="8"/>
  <c r="F101" i="8"/>
  <c r="F100" i="8"/>
  <c r="F97" i="8"/>
  <c r="F98" i="8"/>
  <c r="F99" i="8"/>
  <c r="F70" i="8"/>
  <c r="F69" i="8"/>
  <c r="F103" i="8" l="1"/>
  <c r="F199" i="8"/>
  <c r="F198" i="8"/>
  <c r="F197" i="8"/>
  <c r="F195" i="8"/>
  <c r="F185" i="8"/>
  <c r="F184" i="8"/>
  <c r="F183" i="8"/>
  <c r="F176" i="8"/>
  <c r="F179" i="8" s="1"/>
  <c r="F171" i="8"/>
  <c r="F168" i="8"/>
  <c r="F167" i="8"/>
  <c r="F152" i="8"/>
  <c r="F151" i="8"/>
  <c r="F150" i="8"/>
  <c r="F149" i="8"/>
  <c r="F148" i="8"/>
  <c r="F147" i="8"/>
  <c r="F139" i="8"/>
  <c r="F138" i="8"/>
  <c r="F137" i="8"/>
  <c r="F135" i="8"/>
  <c r="F134" i="8"/>
  <c r="F133" i="8"/>
  <c r="F131" i="8"/>
  <c r="F130" i="8"/>
  <c r="F129" i="8"/>
  <c r="F114" i="8"/>
  <c r="F113" i="8"/>
  <c r="F112" i="8"/>
  <c r="F111" i="8"/>
  <c r="F110" i="8"/>
  <c r="F109" i="8"/>
  <c r="F108" i="8"/>
  <c r="F107" i="8"/>
  <c r="F106" i="8"/>
  <c r="F105" i="8"/>
  <c r="F91" i="8"/>
  <c r="F90" i="8"/>
  <c r="F89" i="8"/>
  <c r="F86" i="8"/>
  <c r="F85" i="8"/>
  <c r="F84" i="8"/>
  <c r="F81" i="8"/>
  <c r="F80" i="8"/>
  <c r="F79" i="8"/>
  <c r="F76" i="8"/>
  <c r="F75" i="8"/>
  <c r="F74" i="8"/>
  <c r="F67" i="8"/>
  <c r="F66" i="8"/>
  <c r="F65" i="8"/>
  <c r="F58" i="8"/>
  <c r="F57" i="8"/>
  <c r="F56" i="8"/>
  <c r="F52" i="8"/>
  <c r="F51" i="8"/>
  <c r="F50" i="8"/>
  <c r="F47" i="8"/>
  <c r="F46" i="8"/>
  <c r="F45" i="8"/>
  <c r="F42" i="8"/>
  <c r="F41" i="8"/>
  <c r="F40" i="8"/>
  <c r="F37" i="8"/>
  <c r="F36" i="8"/>
  <c r="F35" i="8"/>
  <c r="F32" i="8"/>
  <c r="F31" i="8"/>
  <c r="F30" i="8"/>
  <c r="F27" i="8"/>
  <c r="F26" i="8"/>
  <c r="F25" i="8"/>
  <c r="F22" i="8"/>
  <c r="F21" i="8"/>
  <c r="F20" i="8"/>
  <c r="F16" i="8"/>
  <c r="F15" i="8"/>
  <c r="F9" i="8"/>
  <c r="F8" i="8"/>
  <c r="F7" i="8"/>
  <c r="F147" i="5"/>
  <c r="F143" i="5"/>
  <c r="F142" i="5"/>
  <c r="F11" i="8" l="1"/>
  <c r="F143" i="8"/>
  <c r="F144" i="8" s="1"/>
  <c r="F115" i="8"/>
  <c r="F116" i="8" s="1"/>
  <c r="F77" i="8"/>
  <c r="F87" i="8"/>
  <c r="F71" i="8"/>
  <c r="F23" i="8"/>
  <c r="F33" i="8"/>
  <c r="F43" i="8"/>
  <c r="F53" i="8"/>
  <c r="F186" i="8"/>
  <c r="F187" i="8" s="1"/>
  <c r="F172" i="8"/>
  <c r="F173" i="8" s="1"/>
  <c r="F180" i="8"/>
  <c r="F17" i="8"/>
  <c r="F28" i="8"/>
  <c r="F38" i="8"/>
  <c r="F48" i="8"/>
  <c r="F59" i="8"/>
  <c r="F82" i="8"/>
  <c r="F92" i="8"/>
  <c r="F126" i="8"/>
  <c r="F200" i="8"/>
  <c r="F201" i="8" s="1"/>
  <c r="F175" i="5"/>
  <c r="F176" i="5" s="1"/>
  <c r="F93" i="8" l="1"/>
  <c r="F60" i="8"/>
  <c r="F204" i="8" s="1"/>
  <c r="F169" i="5"/>
  <c r="F170" i="5"/>
  <c r="F108" i="5"/>
  <c r="F107" i="5"/>
  <c r="F106" i="5"/>
  <c r="F105" i="5"/>
  <c r="F104" i="5"/>
  <c r="F103" i="5"/>
  <c r="F102" i="5"/>
  <c r="F100" i="5"/>
  <c r="F101" i="5"/>
  <c r="F99" i="5"/>
  <c r="F92" i="5"/>
  <c r="F91" i="5"/>
  <c r="F90" i="5"/>
  <c r="F82" i="5"/>
  <c r="F81" i="5"/>
  <c r="F80" i="5"/>
  <c r="F87" i="5"/>
  <c r="F86" i="5"/>
  <c r="F85" i="5"/>
  <c r="F77" i="5"/>
  <c r="F76" i="5"/>
  <c r="F75" i="5"/>
  <c r="F71" i="5"/>
  <c r="F69" i="5"/>
  <c r="F70" i="5"/>
  <c r="F68" i="5"/>
  <c r="F60" i="5"/>
  <c r="F61" i="5"/>
  <c r="F59" i="5"/>
  <c r="F54" i="5"/>
  <c r="F55" i="5"/>
  <c r="F53" i="5"/>
  <c r="F206" i="8" l="1"/>
  <c r="F56" i="5"/>
  <c r="F88" i="5"/>
  <c r="F93" i="5"/>
  <c r="F72" i="5"/>
  <c r="F83" i="5"/>
  <c r="F78" i="5"/>
  <c r="F62" i="5"/>
  <c r="F207" i="8" l="1"/>
  <c r="F205" i="8"/>
  <c r="F208" i="8"/>
  <c r="F94" i="5"/>
  <c r="F39" i="5"/>
  <c r="F50" i="5"/>
  <c r="F49" i="5"/>
  <c r="F48" i="5"/>
  <c r="F45" i="5"/>
  <c r="F44" i="5"/>
  <c r="F43" i="5"/>
  <c r="F40" i="5"/>
  <c r="F38" i="5"/>
  <c r="F34" i="5"/>
  <c r="F35" i="5"/>
  <c r="F33" i="5"/>
  <c r="F29" i="5"/>
  <c r="F30" i="5"/>
  <c r="F28" i="5"/>
  <c r="F24" i="5"/>
  <c r="F25" i="5"/>
  <c r="F23" i="5"/>
  <c r="F18" i="5"/>
  <c r="F19" i="5"/>
  <c r="F209" i="8" l="1"/>
  <c r="F20" i="5"/>
  <c r="F31" i="5"/>
  <c r="F41" i="5"/>
  <c r="F26" i="5"/>
  <c r="F36" i="5"/>
  <c r="F46" i="5"/>
  <c r="F51" i="5"/>
  <c r="F63" i="5" l="1"/>
  <c r="F13" i="5"/>
  <c r="F7" i="5"/>
  <c r="F9" i="5"/>
  <c r="F10" i="5"/>
  <c r="F11" i="5"/>
  <c r="F12" i="5"/>
  <c r="F8" i="5"/>
  <c r="F168" i="5"/>
  <c r="F167" i="5"/>
  <c r="F166" i="5"/>
  <c r="F165" i="5"/>
  <c r="F160" i="5"/>
  <c r="F159" i="5"/>
  <c r="F158" i="5"/>
  <c r="F153" i="5"/>
  <c r="F152" i="5"/>
  <c r="F146" i="5"/>
  <c r="F145" i="5"/>
  <c r="F144" i="5"/>
  <c r="F141" i="5"/>
  <c r="F140" i="5"/>
  <c r="F139" i="5"/>
  <c r="F138" i="5"/>
  <c r="F133" i="5"/>
  <c r="F132" i="5"/>
  <c r="F131" i="5"/>
  <c r="F130" i="5"/>
  <c r="F129" i="5"/>
  <c r="F128" i="5"/>
  <c r="F127" i="5"/>
  <c r="F126" i="5"/>
  <c r="F125" i="5"/>
  <c r="F124" i="5"/>
  <c r="F123" i="5"/>
  <c r="F118" i="5"/>
  <c r="F117" i="5"/>
  <c r="F116" i="5"/>
  <c r="F110" i="5"/>
  <c r="F109" i="5"/>
  <c r="F97" i="5"/>
  <c r="F148" i="5" l="1"/>
  <c r="F161" i="5"/>
  <c r="F162" i="5" s="1"/>
  <c r="F171" i="5"/>
  <c r="F172" i="5" s="1"/>
  <c r="F154" i="5"/>
  <c r="F155" i="5" s="1"/>
  <c r="F149" i="5"/>
  <c r="F134" i="5"/>
  <c r="F135" i="5" s="1"/>
  <c r="F119" i="5"/>
  <c r="F120" i="5" s="1"/>
  <c r="F111" i="5"/>
  <c r="F112" i="5" s="1"/>
  <c r="F14" i="5"/>
  <c r="F178" i="5" l="1"/>
  <c r="F180" i="5" s="1"/>
  <c r="F182" i="5" l="1"/>
  <c r="F179" i="5"/>
  <c r="F181" i="5"/>
  <c r="F183" i="5" l="1"/>
</calcChain>
</file>

<file path=xl/sharedStrings.xml><?xml version="1.0" encoding="utf-8"?>
<sst xmlns="http://schemas.openxmlformats.org/spreadsheetml/2006/main" count="676" uniqueCount="253">
  <si>
    <t>No</t>
  </si>
  <si>
    <t>Description of Item</t>
  </si>
  <si>
    <t>Unit</t>
  </si>
  <si>
    <t>Quantity</t>
  </si>
  <si>
    <t>a</t>
  </si>
  <si>
    <t>b</t>
  </si>
  <si>
    <t>c</t>
  </si>
  <si>
    <t>d</t>
  </si>
  <si>
    <t>set</t>
  </si>
  <si>
    <t>e</t>
  </si>
  <si>
    <t>f</t>
  </si>
  <si>
    <t>g</t>
  </si>
  <si>
    <t>No.</t>
  </si>
  <si>
    <t>Unit Price (USD)</t>
  </si>
  <si>
    <t>Total Price (USD)</t>
  </si>
  <si>
    <t>Roll</t>
  </si>
  <si>
    <t>yard</t>
  </si>
  <si>
    <t>4" PVC Pipe</t>
  </si>
  <si>
    <t>2" PVC Pipe</t>
  </si>
  <si>
    <t>Shower pan</t>
  </si>
  <si>
    <t>Floor tile laying in other respective building locations</t>
  </si>
  <si>
    <t>L/S</t>
  </si>
  <si>
    <t>Preleminaries</t>
  </si>
  <si>
    <t>gallon</t>
  </si>
  <si>
    <t>Plumbing (Use all Jaquar, Lecico or Sanitana brand)</t>
  </si>
  <si>
    <t xml:space="preserve">GRAND TOTAL </t>
  </si>
  <si>
    <t>RULE OF LAW PROJECT</t>
  </si>
  <si>
    <t>TABLE 1:  Price schedule for Barclayville Depot, Grand Kru County, Liberia</t>
  </si>
  <si>
    <t>UNDP LIBERIA</t>
  </si>
  <si>
    <t>RENOVATION OF TWO DEPOTS IN GRAND KRU AND SINOE COUNTIES</t>
  </si>
  <si>
    <t>Sq.Ft</t>
  </si>
  <si>
    <t>Provision for mobilzation and demobilization of tools, equipment, scafflod and manpower to site.</t>
  </si>
  <si>
    <t>The contractor must submit reports for the exisiting activities and materials on the project site supported with  photographs before work start  and take approval to start the work.</t>
  </si>
  <si>
    <t>Removal of damaged roof sheetings and turn them over to the depot commander.</t>
  </si>
  <si>
    <t>Dismantle and remove all electrical fixtures and plumbing fixtures where applicable and  as per the engineer instructon. Make sure that the plumbing lines are not damage during this process and turn them over to the depot commander.</t>
  </si>
  <si>
    <t>Demolish and dispose ceiling tiles in the building and turn them over to the depot commander.</t>
  </si>
  <si>
    <t>Demolish and dispose bathroom floor, wall tiles as per engineer instruction.</t>
  </si>
  <si>
    <t>A</t>
  </si>
  <si>
    <t>Cu.Yd</t>
  </si>
  <si>
    <t xml:space="preserve">Substructural works for extesion walls. </t>
  </si>
  <si>
    <t>Setting out,excavtion of foundation walls of extension exit porch and office as per drawings and engineer instruction.</t>
  </si>
  <si>
    <t>Backfill in and around foundation trenches as per engineer instruction.</t>
  </si>
  <si>
    <t>B</t>
  </si>
  <si>
    <t>Concrete Work</t>
  </si>
  <si>
    <t>CY</t>
  </si>
  <si>
    <t>Ordinary portland cement (50kgs)</t>
  </si>
  <si>
    <t>Bags</t>
  </si>
  <si>
    <t>River sand (engineer approval)</t>
  </si>
  <si>
    <t>Crushed rocks (Engineer approval)</t>
  </si>
  <si>
    <t>(0'-6''thick x 1'-6''wide x 83'-10''long)  Plain concrete block wall footing. Use  (1:3:6)mix</t>
  </si>
  <si>
    <t>(0'-9''thick x 2'-0''wide x 0'-2'-0''length) Reinforced Concrete column footings. Use  (1:2:4) mix</t>
  </si>
  <si>
    <t>1/2''(12mm) diameter rebar</t>
  </si>
  <si>
    <t>Bar</t>
  </si>
  <si>
    <t>Tie wire</t>
  </si>
  <si>
    <t>Bdl</t>
  </si>
  <si>
    <t>Sub-Total</t>
  </si>
  <si>
    <t>Pcs</t>
  </si>
  <si>
    <t>Ordinary Portland Cement (50kgs)</t>
  </si>
  <si>
    <t>River sand (Engineer approval)</t>
  </si>
  <si>
    <t xml:space="preserve">Form work for substructural columns </t>
  </si>
  <si>
    <t>12''x12'' x 14'length wawa plank</t>
  </si>
  <si>
    <t>Round poles for bracing</t>
  </si>
  <si>
    <t>Assorted wire nails</t>
  </si>
  <si>
    <t>Subtotal Cost- Preliminaries</t>
  </si>
  <si>
    <t>Reinforcement for substructural columns and columns mat</t>
  </si>
  <si>
    <t>(0'-6''wide x 0'-6''thickness x 5'-0''height)Reinforced Concrete column for substructure walls. Use  (1:2;4)mix</t>
  </si>
  <si>
    <t>6'' cement/Sand  hollow blocks ( Engineer approval)</t>
  </si>
  <si>
    <t>3/8''(8mm) diameter rebar</t>
  </si>
  <si>
    <t>4'' thick Floor slab concrete ( Plain Concrete). Use 1:3:6 mix</t>
  </si>
  <si>
    <t>Ordinary Portlant Cement (50kgs)</t>
  </si>
  <si>
    <t>Termite Proofing</t>
  </si>
  <si>
    <t>C</t>
  </si>
  <si>
    <t>D</t>
  </si>
  <si>
    <t>E</t>
  </si>
  <si>
    <t>F</t>
  </si>
  <si>
    <t>Providing and carrying out termite proofing by spraying  anti-termite  Carboline  or approved equivalent as per instructions from the  manufacturer  under floors  over  the  filling  and  all  peripheral  sides  of  the trenches for foundation of the entire building to avoid termite intrusion in to the building Complete in all  respects  as per drawings, technical provision and or as  directed  by the Engineer In charge.</t>
  </si>
  <si>
    <t>Lf</t>
  </si>
  <si>
    <t>Subtotal Cost - Substructural works</t>
  </si>
  <si>
    <t>Superstructure Works (Extension Walls)</t>
  </si>
  <si>
    <t>Under foundation</t>
  </si>
  <si>
    <t>Under floor</t>
  </si>
  <si>
    <t>Under Ramp/steps</t>
  </si>
  <si>
    <t>Construct 6" cement, sand hollow blocks for exterior extension walls</t>
  </si>
  <si>
    <t>River Sand (Engineer approval)</t>
  </si>
  <si>
    <t>Ordinary Portland Cement</t>
  </si>
  <si>
    <t>(0'-6''wide x 0'-6''thickness x 9'-0''height) reinforced Concrete column for superstructure walls. Use  (1:2;4)mix</t>
  </si>
  <si>
    <t>Reinforced Concrete Beams and Lintels for superstructure walls. Use  (1:2;4)mix</t>
  </si>
  <si>
    <t>LF</t>
  </si>
  <si>
    <t>Reinforcement for superstructural columns, beams and lintels as per drawing and engineer instruction.</t>
  </si>
  <si>
    <t>Form work for superstructural works</t>
  </si>
  <si>
    <t>Ctn</t>
  </si>
  <si>
    <t>Area of extension walls including gables</t>
  </si>
  <si>
    <t>Masonry block works including rendering of all wall surfaces ( Use 1:3 cement motar)</t>
  </si>
  <si>
    <t>Masonry block wall including rendering of exterior walls. Use (1:3 mortar mix). 83'-10'' LF x 6'-0'' High</t>
  </si>
  <si>
    <t>Sq.ft</t>
  </si>
  <si>
    <t xml:space="preserve">28 gauge aloy sheetings </t>
  </si>
  <si>
    <t>Ridge cap (1'-3'' x 8'-0'')</t>
  </si>
  <si>
    <t>Wire nails</t>
  </si>
  <si>
    <t xml:space="preserve">Roofing nail with washer </t>
  </si>
  <si>
    <t>Box</t>
  </si>
  <si>
    <t>Roofing felt</t>
  </si>
  <si>
    <t>bdl</t>
  </si>
  <si>
    <t>Carboline</t>
  </si>
  <si>
    <t>Bkt</t>
  </si>
  <si>
    <t>Fascia board</t>
  </si>
  <si>
    <t>Subtotal Cost - Substructural wall extension</t>
  </si>
  <si>
    <t>Subtotal Cost - Carpentry works</t>
  </si>
  <si>
    <t>Carpentry Works</t>
  </si>
  <si>
    <t>Wall tiles laying in bathroom (LF=24', Height =6')</t>
  </si>
  <si>
    <t>Floor tile in bathroom (6'x6')</t>
  </si>
  <si>
    <t>Tile laying works</t>
  </si>
  <si>
    <t>Subtotal Cost - Tile Laying works</t>
  </si>
  <si>
    <t>Set</t>
  </si>
  <si>
    <t>Super 33+  Electrical tape</t>
  </si>
  <si>
    <t>Electrical works ( NOTE to use all plastic or ceramic components due to sea corrosion)</t>
  </si>
  <si>
    <t>Subtotal Cost - Electrical works</t>
  </si>
  <si>
    <t>Shower Faucet</t>
  </si>
  <si>
    <t>Subtotal Cost -Plumbing works</t>
  </si>
  <si>
    <t>Stainless steel floor drain</t>
  </si>
  <si>
    <r>
      <t xml:space="preserve">Build </t>
    </r>
    <r>
      <rPr>
        <b/>
        <sz val="12"/>
        <color theme="1"/>
        <rFont val="Times New Roman"/>
        <family val="1"/>
      </rPr>
      <t xml:space="preserve">steel door </t>
    </r>
    <r>
      <rPr>
        <sz val="12"/>
        <color theme="1"/>
        <rFont val="Times New Roman"/>
        <family val="1"/>
      </rPr>
      <t xml:space="preserve"> in the door way, used as gate at Exit entrance (3'-0" x 7'-0") with 3mm steel plate materials used but apply 2-coats of anti-rust paint. Including heavy duty steel door locks.</t>
    </r>
  </si>
  <si>
    <t>Build Burglary Bar @ window 5'-0''x4'-0''</t>
  </si>
  <si>
    <t>Subtotal Cost -Metal works</t>
  </si>
  <si>
    <t>Aluminum Jealousy Windows (Recondition to work properly)</t>
  </si>
  <si>
    <t xml:space="preserve">Replace all of window glassess (2'-6''length x 4''wide blade)  </t>
  </si>
  <si>
    <t>Provide missing parts like lockers, blade holders etc</t>
  </si>
  <si>
    <t>Subtotal Cost -Aluminium Jealousy works</t>
  </si>
  <si>
    <t>Painting Works</t>
  </si>
  <si>
    <t>Paint accessories</t>
  </si>
  <si>
    <t>Subtotal Cost -Painting works</t>
  </si>
  <si>
    <t>Apply two coats of emulsion paint (Briton) ceiling surfaces.</t>
  </si>
  <si>
    <t>TOTAL MATERIAL COST</t>
  </si>
  <si>
    <t>PROFIT &amp; OVERHEAD (10%) OF TOTAL BILL</t>
  </si>
  <si>
    <t>LABOUR COST ( 20%) OF TOTAL BILL</t>
  </si>
  <si>
    <t xml:space="preserve">ALLOW FOR CONTINGENCIES (3%) OF TOTAL BILL ( FOR UNDP) </t>
  </si>
  <si>
    <t>Subtotal Cost -Well renovation</t>
  </si>
  <si>
    <t>4''PVC Tee</t>
  </si>
  <si>
    <t>4'' PVC clean out</t>
  </si>
  <si>
    <t xml:space="preserve">Demolish damaged manholes and Construction new ones </t>
  </si>
  <si>
    <t>Provision and installation of window (5'-0''x4'-0'') with aluminium frame complete</t>
  </si>
  <si>
    <t>TABLE 1:  Price schedule for Greenville Depot, Sinoe County, Liberia</t>
  </si>
  <si>
    <t>Demolish and dispose portion of suspended canopy slab, proposed door openings and step as per drawings and engineer instruction.</t>
  </si>
  <si>
    <t>INTERNAL TRANSPORTATION( 15%) TOTAL BILL</t>
  </si>
  <si>
    <t>INTERNAL TRANSPORTATION( 12%) TOTAL BILL</t>
  </si>
  <si>
    <t>Demolish and dispose existing walls and lintels as specify in the demolition plan as per instruction from the engineer in charge.</t>
  </si>
  <si>
    <t>Excavation and backfilling of foundation (Lin. FT=83.83), 3'-0'' deep and 1'-6'' wide.</t>
  </si>
  <si>
    <t>Excavation and backfilling of foundation (Lin. FT=76.65), 3'-0'' deep and 1'-6'' wide.</t>
  </si>
  <si>
    <t>(0'-6''thick x 1'-6''wide x 76'-8''long)  Plain concrete block wall footing. Use  (1:3:6)mix</t>
  </si>
  <si>
    <t>(0'-6''wide x 0'-6''thickness x 3'-0''height)Reinforced Concrete column for substructure walls. Use  (1:2;4)mix</t>
  </si>
  <si>
    <t>3/8''(8mm) diameter rebar 0'-8''c/c</t>
  </si>
  <si>
    <t>Backfill in and around foundation trenches of the entire building with laterite from borrowed pit as per engineer instruction.</t>
  </si>
  <si>
    <t>4'' thick Floor slab concrete ( Plain Concrete) in each room. Use 1:3:6 mix</t>
  </si>
  <si>
    <t>Masonry block wall including rendering of exterior walls. Use (1:3 mortar mix). 83'-10'' LF x 6'-0'' High. Also add one block courseto the foundation at each entrance to avoid storm water intrusion in to the building. Include  morta for rendering of exterior walls</t>
  </si>
  <si>
    <t xml:space="preserve">Render with cement motar interior and exterior walls and Columns. Use 1:3 Mortar mix. </t>
  </si>
  <si>
    <t>Cement</t>
  </si>
  <si>
    <t>Sand</t>
  </si>
  <si>
    <t>(0'-6''wide x 0'-6''thickness x 10'-0''height) reinforced Concrete column for superstructure walls. Use  (1:2;4)mix</t>
  </si>
  <si>
    <t xml:space="preserve">Reinforced Concrete ring Beam and Lintels for superstructure walls (306.96' Length x 0'-9''deep x 0'-6'') as per drawing. Use  (1:2;4)mix. </t>
  </si>
  <si>
    <t>Reinforcement for superstructural columns, beams and lintels as per drawing and engineer instruction. Length =306.96'.</t>
  </si>
  <si>
    <t>Ceiling tiles (8'-0''x4'-0'')</t>
  </si>
  <si>
    <t>Ceiling joist</t>
  </si>
  <si>
    <t>Ceiling noggings</t>
  </si>
  <si>
    <t>Carbolin</t>
  </si>
  <si>
    <t>Painting accessories</t>
  </si>
  <si>
    <t>Use aloy roofing sheet 28 Gauge W=22'', L=8'-0" complete over slap of building  avoiding water drains down through the wall of the structure or destroying ceiling members including roof members.</t>
  </si>
  <si>
    <t>2''x6'x14' wall plate  and king post</t>
  </si>
  <si>
    <t>2''x4''x14 rafters @4'-0''c/c</t>
  </si>
  <si>
    <t>2''x2''x14' purlin @3'-6'' c/c</t>
  </si>
  <si>
    <t>Provide and install Panel and plywoods doors with Frames, hinges and yale cylinder lock in respective sections of the building each with hard red wood and sprayed with Mahogany or reddish- brown color complete.</t>
  </si>
  <si>
    <t>Replace in position with Havells 8-Breaker Panel Box complete using a plastic or ceramic component</t>
  </si>
  <si>
    <t>Roof- recondition roof using regular roofing sheet 28 Gauge W=22'', L=8'-0" complete over slap of building  avoiding water drains down through the wall of the structure or destroying ceiling members. Take into consideration of roof members of entensions to the existing building.</t>
  </si>
  <si>
    <t>Install Panel Doors and Frames in respective sections of the building each with hard red wood and sprayed with Tobaco brown color enamel paint (Briton preferred), install door frame and hinges</t>
  </si>
  <si>
    <t>Remove all damaged Door Lock from door in building, replace with original Yale cylinder lock</t>
  </si>
  <si>
    <t>Render with cement motar Column Cracks, Beam Cracks, and Wall Cracks found around in building</t>
  </si>
  <si>
    <t>Tilling Work (Remove worn out from all parts of entire floor area of bathroom, damaged floor tiles of offices, wall tiles from bathroom walls and  install 12''x12'' Anti-slip resistant porcelain floor tiles finished and 6''x12'' ceramic wall tiles ). Use 1:2 mortar mix and hydrated lime for fishing.</t>
  </si>
  <si>
    <t>Paint Window bars install at lower windows applying 2-coats of  BRITONE anti rust paint and enamel paint for finishing.</t>
  </si>
  <si>
    <t>Porcelain floor tiles (12''x12'')</t>
  </si>
  <si>
    <t>Ordinary Portland cement</t>
  </si>
  <si>
    <t>Ceramic wall tiles (8''x12''), Height 6'-0'')</t>
  </si>
  <si>
    <t>River sand ( engineer approval)</t>
  </si>
  <si>
    <t>Hydrated Lime (white cement)</t>
  </si>
  <si>
    <t>Tilling Work. Provide and  install 12''x12'' Anti-slip resistant porcelain floor tiles for all floor and 6''x12'' ceramic wall tiles for bathrooms walls ). Use 1:2 mortar, hydrated lime and tile spacer for fishing.</t>
  </si>
  <si>
    <t>Use Havells 8-Breaker Panel Box complete using a plastic or ceramic component</t>
  </si>
  <si>
    <t xml:space="preserve"> Receptacle</t>
  </si>
  <si>
    <t xml:space="preserve"> Utility Cup PVC model</t>
  </si>
  <si>
    <t xml:space="preserve"> 3/4" Conduit</t>
  </si>
  <si>
    <t xml:space="preserve"> #14 Liban Cable</t>
  </si>
  <si>
    <t xml:space="preserve"> #12 Liban Cable</t>
  </si>
  <si>
    <t xml:space="preserve"> #10 Liben Cable</t>
  </si>
  <si>
    <t xml:space="preserve"> Utility Cup, PVC model</t>
  </si>
  <si>
    <t>Convinient AC outlet</t>
  </si>
  <si>
    <t>75-85 Watts LED Energy Saving Bulb including light sockets ,Pvc model.</t>
  </si>
  <si>
    <t>Universal  Receptacle</t>
  </si>
  <si>
    <t>Single pole Switch</t>
  </si>
  <si>
    <t>3 Gang Switches</t>
  </si>
  <si>
    <t>2 Gang  Switches</t>
  </si>
  <si>
    <t>Single pole Switches</t>
  </si>
  <si>
    <t xml:space="preserve"> Junction Box, PVC model</t>
  </si>
  <si>
    <t>Water closet - use Jaquar, Lecico or Sanitana brand complete set</t>
  </si>
  <si>
    <t>Lavaratory or wash hand basin - use Jaquar, Lecico or Sanitana brand complete set</t>
  </si>
  <si>
    <t>Replace in positionLavaratory or wash hand basin - use Jaquar, Lecico or Sanitana brand complete set</t>
  </si>
  <si>
    <r>
      <t xml:space="preserve">Replace in position </t>
    </r>
    <r>
      <rPr>
        <u/>
        <sz val="12"/>
        <color theme="1"/>
        <rFont val="Times New Roman"/>
        <family val="1"/>
      </rPr>
      <t>Water closet</t>
    </r>
    <r>
      <rPr>
        <sz val="12"/>
        <color theme="1"/>
        <rFont val="Times New Roman"/>
        <family val="1"/>
      </rPr>
      <t xml:space="preserve"> - use Jaquar, Lecico or Sanitana brand complete set</t>
    </r>
  </si>
  <si>
    <t>Build block wall as bath tub in one of the office bathroom</t>
  </si>
  <si>
    <t>4''x 90deg. PVC elbow</t>
  </si>
  <si>
    <t>2''x4'' Pvc reducer</t>
  </si>
  <si>
    <t>2"x 90deg PVC elbow</t>
  </si>
  <si>
    <t>2" PVC Tee</t>
  </si>
  <si>
    <t>2" PVC couplins</t>
  </si>
  <si>
    <t>1/2''CPVC Pipe</t>
  </si>
  <si>
    <t>1/2''x90deg elbow</t>
  </si>
  <si>
    <t>1/2'' Tee</t>
  </si>
  <si>
    <t>1/2'' couplin</t>
  </si>
  <si>
    <t>finishing elbow</t>
  </si>
  <si>
    <t>Adaptor</t>
  </si>
  <si>
    <t>Shower valve</t>
  </si>
  <si>
    <t>Angle valve</t>
  </si>
  <si>
    <t>Shower head</t>
  </si>
  <si>
    <t>Plumbing tape</t>
  </si>
  <si>
    <t xml:space="preserve"> Construction of septic tank and associated inspection chambers </t>
  </si>
  <si>
    <t>PVC glue (L/S)</t>
  </si>
  <si>
    <t>Tin</t>
  </si>
  <si>
    <t>CPVC glue (L/S)</t>
  </si>
  <si>
    <t>Build Burglary Bar @ window 6'-0''x4'-0''</t>
  </si>
  <si>
    <t>Build Burglary Bar @ window 3'-0''x4'-0''</t>
  </si>
  <si>
    <t>Build Burglary Bar @ window 2'-0''x2'-0''</t>
  </si>
  <si>
    <t>Metal Work (Use 5/8" or 16mm diameter size bars)</t>
  </si>
  <si>
    <t>Aluminum slidding glass Windows with frame, lock at one end and screen at one side of the pannel.</t>
  </si>
  <si>
    <t>6'-0'' x 4'-0'' Slidding glass window</t>
  </si>
  <si>
    <t>3'-0'' x 4'-0'' Slidding glass window</t>
  </si>
  <si>
    <t>2'-0'' x 2'-0'' Slidding glass window</t>
  </si>
  <si>
    <t>Subtotal Cost -Aluminium Slidding Window</t>
  </si>
  <si>
    <t>3'-4'' x 7'-2'' Pannel door with frame, yale cylinder locks and hinges complete</t>
  </si>
  <si>
    <t>3'-0'' x 7'-2'' Plywood door with frame, yale cylinder locks and hinges complete</t>
  </si>
  <si>
    <t>Subtotal Cost -Door Works</t>
  </si>
  <si>
    <t>Painting of Door and Frame both ways with  Briton tobaco brown Enamel paint as in original applying two coats after sanding doors and frames.</t>
  </si>
  <si>
    <t xml:space="preserve">Exterior painting of renovated structure applying 2-coats of  Briton navy blue Enamel paint down to the foundation and white enamel paint above in respective areas as instructed by the engineer incharge. </t>
  </si>
  <si>
    <t>Use two coats emulsion paints to prime new walls including ceiling surfaces (interior and exterior surfaces). Briton preffered.</t>
  </si>
  <si>
    <t xml:space="preserve">Interior and Exterior wall painting of renovated structure applying 2-coats of  Briton navy blue Enamel paint down to the foundation and white enamel paint above in respective areas as instructed by the engineer incharge. </t>
  </si>
  <si>
    <t>Gal</t>
  </si>
  <si>
    <t>Clear the site of all unwanted materials and deposit them at an identified dumping site.</t>
  </si>
  <si>
    <t>Use hard board ceiling tiles in building and eve including ceiling joist, noggings and wire nails.  Also use carboline on all ceiling members.</t>
  </si>
  <si>
    <t>Replace damaged ceiling tiles in building and eve including ceiling joist, noggings and wire nails.  Also use carboline on all ceiling members.</t>
  </si>
  <si>
    <t>Painting of Door and Frame both ways with  Britone tobaco brown Enamel paint as in original applying two coats after sanding door and frame.</t>
  </si>
  <si>
    <r>
      <t>Interior painting of renovated structure with 2-coats of</t>
    </r>
    <r>
      <rPr>
        <b/>
        <sz val="12"/>
        <color theme="1"/>
        <rFont val="Times New Roman"/>
        <family val="1"/>
      </rPr>
      <t xml:space="preserve"> </t>
    </r>
    <r>
      <rPr>
        <sz val="12"/>
        <color theme="1"/>
        <rFont val="Times New Roman"/>
        <family val="1"/>
      </rPr>
      <t xml:space="preserve"> Briton </t>
    </r>
    <r>
      <rPr>
        <b/>
        <sz val="12"/>
        <color theme="1"/>
        <rFont val="Times New Roman"/>
        <family val="1"/>
      </rPr>
      <t>s</t>
    </r>
    <r>
      <rPr>
        <sz val="12"/>
        <color theme="1"/>
        <rFont val="Times New Roman"/>
        <family val="1"/>
      </rPr>
      <t>ky Blue Enamel paint half way and white half way as instructed by the engineer in charge.</t>
    </r>
  </si>
  <si>
    <t>Use de-watering machine, pump out water from the well, provied and install afridev hand pump including accessories, pump jacket for security, apron construction and apply chlorine. Make sure that the pump is functional.</t>
  </si>
  <si>
    <t xml:space="preserve">Superstructure Works </t>
  </si>
  <si>
    <t xml:space="preserve">Substructural works ( Extension Walls). </t>
  </si>
  <si>
    <t>Subtotal Cost - Substructural works (Extension Walls)</t>
  </si>
  <si>
    <t>Elevation of block wall for proposed extension   and interior walls to 2'-0'' ontop of existing walls as wall height. Including Rendering of walls.</t>
  </si>
  <si>
    <t>Paint Window bars install at lower windows applying 2-coats of  Briton anti rust paint and enamel paint for finishing.</t>
  </si>
  <si>
    <t xml:space="preserve"> 2 Gang Switch</t>
  </si>
  <si>
    <t>75-85 Watts LED Energy Saving Bulbincluding light including sockets Pvc model.</t>
  </si>
  <si>
    <t>Electrical works ( NOTE to use all plastic or Ceramic components due to sea Corrosion)</t>
  </si>
  <si>
    <t>Well Renovation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</si>
</sst>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General_)"/>
  </numFmts>
  <fonts count="15" x14ac:knownFonts="1">
    <font>
      <sz val="11"/>
      <color theme="1"/>
      <name val="Calibri"/>
      <family val="2"/>
      <scheme val="minor"/>
    </font>
    <font>
      <sz val="11"/>
      <color theme="1"/>
      <name val="Calibri"/>
      <family val="2"/>
      <scheme val="minor"/>
    </font>
    <font>
      <sz val="9"/>
      <color theme="1"/>
      <name val="Maiandra GD"/>
      <family val="2"/>
    </font>
    <font>
      <sz val="9"/>
      <color theme="1"/>
      <name val="Calibri"/>
      <family val="2"/>
      <scheme val="minor"/>
    </font>
    <font>
      <b/>
      <sz val="11"/>
      <color theme="1"/>
      <name val="Times New Roman"/>
      <family val="1"/>
    </font>
    <font>
      <b/>
      <sz val="12"/>
      <color theme="1"/>
      <name val="Times New Roman"/>
      <family val="1"/>
    </font>
    <font>
      <sz val="12"/>
      <color theme="1"/>
      <name val="Times New Roman"/>
      <family val="1"/>
    </font>
    <font>
      <sz val="12"/>
      <name val="Times New Roman"/>
      <family val="1"/>
    </font>
    <font>
      <b/>
      <sz val="12"/>
      <name val="Times New Roman"/>
      <family val="1"/>
    </font>
    <font>
      <u/>
      <sz val="12"/>
      <color theme="1"/>
      <name val="Times New Roman"/>
      <family val="1"/>
    </font>
    <font>
      <b/>
      <sz val="16"/>
      <color theme="1"/>
      <name val="Times New Roman"/>
      <family val="1"/>
    </font>
    <font>
      <b/>
      <sz val="14"/>
      <color theme="1"/>
      <name val="Times New Roman"/>
      <family val="1"/>
    </font>
    <font>
      <sz val="11"/>
      <color theme="1"/>
      <name val="Times New Roman"/>
      <family val="1"/>
    </font>
    <font>
      <sz val="10"/>
      <name val="Courier"/>
      <family val="3"/>
    </font>
    <font>
      <sz val="10"/>
      <name val="Arial"/>
      <family val="2"/>
    </font>
  </fonts>
  <fills count="7">
    <fill>
      <patternFill patternType="none"/>
    </fill>
    <fill>
      <patternFill patternType="gray125"/>
    </fill>
    <fill>
      <patternFill patternType="solid">
        <fgColor theme="2" tint="-9.9978637043366805E-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164" fontId="13" fillId="0" borderId="0"/>
    <xf numFmtId="43" fontId="14" fillId="0" borderId="0" applyFont="0" applyFill="0" applyBorder="0" applyAlignment="0" applyProtection="0"/>
  </cellStyleXfs>
  <cellXfs count="154">
    <xf numFmtId="0" fontId="0" fillId="0" borderId="0" xfId="0"/>
    <xf numFmtId="0" fontId="3" fillId="0" borderId="0" xfId="0" applyFont="1"/>
    <xf numFmtId="9" fontId="3" fillId="0" borderId="0" xfId="0" applyNumberFormat="1" applyFont="1"/>
    <xf numFmtId="0" fontId="5" fillId="0" borderId="1" xfId="0" applyFont="1" applyBorder="1"/>
    <xf numFmtId="0" fontId="5" fillId="0" borderId="1" xfId="0" applyFont="1" applyBorder="1" applyAlignment="1">
      <alignment wrapText="1"/>
    </xf>
    <xf numFmtId="0" fontId="6" fillId="0" borderId="1" xfId="0" applyFont="1" applyBorder="1"/>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horizontal="justify" vertical="center" wrapText="1"/>
    </xf>
    <xf numFmtId="0" fontId="7" fillId="0" borderId="1" xfId="0" applyFont="1" applyBorder="1" applyAlignment="1">
      <alignment wrapText="1"/>
    </xf>
    <xf numFmtId="0" fontId="7" fillId="0" borderId="1" xfId="0" applyFont="1" applyBorder="1"/>
    <xf numFmtId="0" fontId="6" fillId="0" borderId="1" xfId="0" applyFont="1" applyBorder="1" applyAlignment="1">
      <alignment wrapText="1"/>
    </xf>
    <xf numFmtId="0" fontId="5" fillId="0" borderId="5" xfId="0" applyFont="1" applyBorder="1"/>
    <xf numFmtId="0" fontId="5" fillId="0" borderId="6" xfId="0" applyFont="1" applyBorder="1"/>
    <xf numFmtId="0" fontId="5" fillId="0" borderId="6" xfId="0" applyFont="1" applyBorder="1" applyAlignment="1">
      <alignment wrapText="1"/>
    </xf>
    <xf numFmtId="0" fontId="5" fillId="0" borderId="7" xfId="0" applyFont="1" applyBorder="1" applyAlignment="1">
      <alignment wrapText="1"/>
    </xf>
    <xf numFmtId="0" fontId="6" fillId="0" borderId="8" xfId="0" applyFont="1" applyBorder="1"/>
    <xf numFmtId="0" fontId="5" fillId="0" borderId="9" xfId="0" applyFont="1" applyBorder="1"/>
    <xf numFmtId="44" fontId="6" fillId="0" borderId="9" xfId="1" applyFont="1" applyBorder="1"/>
    <xf numFmtId="44" fontId="5" fillId="0" borderId="9" xfId="1" applyFont="1" applyBorder="1"/>
    <xf numFmtId="0" fontId="5" fillId="0" borderId="8" xfId="0" applyFont="1" applyBorder="1"/>
    <xf numFmtId="0" fontId="6" fillId="0" borderId="9" xfId="0" applyFont="1" applyBorder="1"/>
    <xf numFmtId="0" fontId="7" fillId="0" borderId="8" xfId="0" applyFont="1" applyBorder="1"/>
    <xf numFmtId="0" fontId="6" fillId="0" borderId="13" xfId="0" applyFont="1" applyBorder="1"/>
    <xf numFmtId="44" fontId="6" fillId="0" borderId="1" xfId="1" applyFont="1" applyFill="1" applyBorder="1"/>
    <xf numFmtId="0" fontId="5" fillId="0" borderId="1" xfId="0" applyFont="1" applyFill="1" applyBorder="1"/>
    <xf numFmtId="0" fontId="6" fillId="0" borderId="1" xfId="0" applyFont="1" applyFill="1" applyBorder="1"/>
    <xf numFmtId="0" fontId="2" fillId="0" borderId="14" xfId="0" applyFont="1" applyBorder="1"/>
    <xf numFmtId="0" fontId="2" fillId="0" borderId="3" xfId="0" applyFont="1" applyBorder="1"/>
    <xf numFmtId="0" fontId="2" fillId="0" borderId="4" xfId="0" applyFont="1" applyBorder="1"/>
    <xf numFmtId="0" fontId="0" fillId="0" borderId="13" xfId="0" applyBorder="1"/>
    <xf numFmtId="0" fontId="7" fillId="0" borderId="2" xfId="0" applyFont="1" applyBorder="1" applyAlignment="1">
      <alignment horizontal="left" wrapText="1"/>
    </xf>
    <xf numFmtId="43" fontId="6" fillId="0" borderId="1" xfId="2" applyFont="1" applyBorder="1"/>
    <xf numFmtId="43" fontId="6" fillId="0" borderId="9" xfId="2" applyFont="1" applyBorder="1"/>
    <xf numFmtId="0" fontId="6" fillId="3" borderId="8" xfId="0" applyFont="1" applyFill="1" applyBorder="1"/>
    <xf numFmtId="0" fontId="8" fillId="3" borderId="2" xfId="0" applyFont="1" applyFill="1" applyBorder="1" applyAlignment="1">
      <alignment vertical="center" wrapText="1"/>
    </xf>
    <xf numFmtId="0" fontId="5" fillId="3" borderId="1" xfId="0" applyFont="1" applyFill="1" applyBorder="1"/>
    <xf numFmtId="44" fontId="5" fillId="3" borderId="9" xfId="1" applyFont="1" applyFill="1" applyBorder="1"/>
    <xf numFmtId="43" fontId="6" fillId="0" borderId="1" xfId="2" applyFont="1" applyFill="1" applyBorder="1"/>
    <xf numFmtId="0" fontId="5" fillId="0" borderId="8" xfId="0" applyFont="1" applyFill="1" applyBorder="1"/>
    <xf numFmtId="0" fontId="5" fillId="0" borderId="2" xfId="0" applyFont="1" applyFill="1" applyBorder="1" applyAlignment="1">
      <alignment wrapText="1"/>
    </xf>
    <xf numFmtId="0" fontId="5" fillId="0" borderId="9" xfId="0" applyFont="1" applyFill="1" applyBorder="1"/>
    <xf numFmtId="0" fontId="4" fillId="0" borderId="1" xfId="0" applyFont="1" applyFill="1" applyBorder="1"/>
    <xf numFmtId="0" fontId="4" fillId="0" borderId="1" xfId="0" applyFont="1" applyFill="1" applyBorder="1" applyAlignment="1">
      <alignment wrapText="1"/>
    </xf>
    <xf numFmtId="43" fontId="4" fillId="0" borderId="1" xfId="2" applyFont="1" applyFill="1" applyBorder="1"/>
    <xf numFmtId="43" fontId="12" fillId="0" borderId="1" xfId="2" applyFont="1" applyFill="1" applyBorder="1"/>
    <xf numFmtId="0" fontId="12" fillId="0" borderId="1" xfId="0" applyFont="1" applyFill="1" applyBorder="1"/>
    <xf numFmtId="44" fontId="12" fillId="0" borderId="9" xfId="1" applyFont="1" applyFill="1" applyBorder="1"/>
    <xf numFmtId="0" fontId="4" fillId="2" borderId="1" xfId="0" applyFont="1" applyFill="1" applyBorder="1"/>
    <xf numFmtId="43" fontId="4" fillId="2" borderId="1" xfId="2" applyFont="1" applyFill="1" applyBorder="1"/>
    <xf numFmtId="44" fontId="4" fillId="2" borderId="9" xfId="0" applyNumberFormat="1" applyFont="1" applyFill="1" applyBorder="1"/>
    <xf numFmtId="43" fontId="12" fillId="0" borderId="1" xfId="2" applyFont="1" applyBorder="1"/>
    <xf numFmtId="0" fontId="12" fillId="0" borderId="9" xfId="0" applyFont="1" applyBorder="1"/>
    <xf numFmtId="0" fontId="7" fillId="0" borderId="1" xfId="0" applyFont="1" applyFill="1" applyBorder="1"/>
    <xf numFmtId="0" fontId="7" fillId="0" borderId="1" xfId="0" applyFont="1" applyFill="1" applyBorder="1" applyAlignment="1">
      <alignment horizontal="left"/>
    </xf>
    <xf numFmtId="0" fontId="4" fillId="0" borderId="17" xfId="0" applyFont="1" applyFill="1" applyBorder="1"/>
    <xf numFmtId="43" fontId="4" fillId="0" borderId="17" xfId="2" applyFont="1" applyFill="1" applyBorder="1"/>
    <xf numFmtId="44" fontId="4" fillId="0" borderId="18" xfId="0" applyNumberFormat="1" applyFont="1" applyFill="1" applyBorder="1"/>
    <xf numFmtId="0" fontId="12" fillId="0" borderId="17" xfId="0" applyFont="1" applyFill="1" applyBorder="1"/>
    <xf numFmtId="43" fontId="12" fillId="0" borderId="17" xfId="2" applyFont="1" applyFill="1" applyBorder="1"/>
    <xf numFmtId="0" fontId="6" fillId="4" borderId="8" xfId="0" applyFont="1" applyFill="1" applyBorder="1"/>
    <xf numFmtId="43" fontId="12" fillId="0" borderId="1" xfId="0" applyNumberFormat="1" applyFont="1" applyFill="1" applyBorder="1"/>
    <xf numFmtId="44" fontId="4" fillId="0" borderId="9" xfId="0" applyNumberFormat="1" applyFont="1" applyFill="1" applyBorder="1"/>
    <xf numFmtId="43" fontId="12" fillId="0" borderId="9" xfId="2" applyFont="1" applyFill="1" applyBorder="1"/>
    <xf numFmtId="43" fontId="12" fillId="0" borderId="18" xfId="2" applyFont="1" applyFill="1" applyBorder="1"/>
    <xf numFmtId="1" fontId="7" fillId="0" borderId="1" xfId="4" applyNumberFormat="1" applyFont="1" applyBorder="1" applyAlignment="1">
      <alignment horizontal="center"/>
    </xf>
    <xf numFmtId="165" fontId="7" fillId="0" borderId="1" xfId="3" applyNumberFormat="1" applyFont="1" applyBorder="1" applyAlignment="1">
      <alignment horizontal="center"/>
    </xf>
    <xf numFmtId="165" fontId="6" fillId="0" borderId="1" xfId="0" applyNumberFormat="1" applyFont="1" applyBorder="1"/>
    <xf numFmtId="165" fontId="8" fillId="0" borderId="1" xfId="3" applyNumberFormat="1" applyFont="1" applyBorder="1" applyAlignment="1" applyProtection="1">
      <alignment horizontal="justify" vertical="top" wrapText="1"/>
    </xf>
    <xf numFmtId="43" fontId="6" fillId="0" borderId="9" xfId="2" applyFont="1" applyFill="1" applyBorder="1"/>
    <xf numFmtId="165" fontId="7" fillId="0" borderId="1" xfId="3" applyNumberFormat="1" applyFont="1" applyBorder="1" applyAlignment="1" applyProtection="1">
      <alignment horizontal="justify" vertical="top" wrapText="1"/>
    </xf>
    <xf numFmtId="43" fontId="6" fillId="0" borderId="1" xfId="0" applyNumberFormat="1" applyFont="1" applyBorder="1"/>
    <xf numFmtId="0" fontId="6" fillId="0" borderId="8" xfId="0" applyFont="1" applyFill="1" applyBorder="1"/>
    <xf numFmtId="43" fontId="4" fillId="0" borderId="1" xfId="0" applyNumberFormat="1" applyFont="1" applyFill="1" applyBorder="1"/>
    <xf numFmtId="0" fontId="5" fillId="5" borderId="8" xfId="0" applyFont="1" applyFill="1" applyBorder="1"/>
    <xf numFmtId="0" fontId="5" fillId="5" borderId="1" xfId="0" applyFont="1" applyFill="1" applyBorder="1"/>
    <xf numFmtId="0" fontId="5" fillId="5" borderId="9" xfId="0" applyFont="1" applyFill="1" applyBorder="1"/>
    <xf numFmtId="0" fontId="5" fillId="5" borderId="1" xfId="0" applyFont="1" applyFill="1" applyBorder="1" applyAlignment="1">
      <alignment wrapText="1"/>
    </xf>
    <xf numFmtId="0" fontId="8" fillId="5" borderId="2" xfId="0" applyFont="1" applyFill="1" applyBorder="1" applyAlignment="1">
      <alignment vertical="center" wrapText="1"/>
    </xf>
    <xf numFmtId="0" fontId="6" fillId="5" borderId="1" xfId="0" applyFont="1" applyFill="1" applyBorder="1"/>
    <xf numFmtId="165" fontId="6" fillId="5" borderId="1" xfId="0" applyNumberFormat="1" applyFont="1" applyFill="1" applyBorder="1"/>
    <xf numFmtId="43" fontId="6" fillId="5" borderId="1" xfId="2" applyFont="1" applyFill="1" applyBorder="1"/>
    <xf numFmtId="43" fontId="6" fillId="5" borderId="9" xfId="2" applyFont="1" applyFill="1" applyBorder="1"/>
    <xf numFmtId="0" fontId="8" fillId="0" borderId="8" xfId="0" applyFont="1" applyFill="1" applyBorder="1"/>
    <xf numFmtId="0" fontId="6" fillId="0" borderId="9" xfId="0" applyFont="1" applyFill="1" applyBorder="1"/>
    <xf numFmtId="0" fontId="8" fillId="0" borderId="1" xfId="0" applyFont="1" applyFill="1" applyBorder="1" applyAlignment="1">
      <alignment wrapText="1"/>
    </xf>
    <xf numFmtId="43" fontId="12" fillId="0" borderId="1" xfId="0" applyNumberFormat="1" applyFont="1" applyBorder="1"/>
    <xf numFmtId="0" fontId="8" fillId="5" borderId="8" xfId="0" applyFont="1" applyFill="1" applyBorder="1"/>
    <xf numFmtId="0" fontId="8" fillId="5" borderId="1" xfId="0" applyFont="1" applyFill="1" applyBorder="1"/>
    <xf numFmtId="0" fontId="6" fillId="5" borderId="9" xfId="0" applyFont="1" applyFill="1" applyBorder="1"/>
    <xf numFmtId="44" fontId="5" fillId="0" borderId="9" xfId="1" applyFont="1" applyFill="1" applyBorder="1"/>
    <xf numFmtId="0" fontId="7" fillId="0" borderId="8" xfId="0" applyFont="1" applyFill="1" applyBorder="1"/>
    <xf numFmtId="0" fontId="7" fillId="0" borderId="1" xfId="0" applyFont="1" applyFill="1" applyBorder="1" applyAlignment="1">
      <alignment wrapText="1"/>
    </xf>
    <xf numFmtId="44" fontId="6" fillId="0" borderId="9" xfId="1" applyFont="1" applyFill="1" applyBorder="1"/>
    <xf numFmtId="0" fontId="8" fillId="0" borderId="2" xfId="0" applyFont="1" applyFill="1" applyBorder="1" applyAlignment="1">
      <alignment vertical="center" wrapText="1"/>
    </xf>
    <xf numFmtId="44" fontId="6" fillId="5" borderId="1" xfId="1" applyFont="1" applyFill="1" applyBorder="1"/>
    <xf numFmtId="44" fontId="5" fillId="5" borderId="9" xfId="1" applyFont="1" applyFill="1" applyBorder="1"/>
    <xf numFmtId="0" fontId="6" fillId="0" borderId="21" xfId="0" applyFont="1" applyBorder="1"/>
    <xf numFmtId="44" fontId="5" fillId="0" borderId="22" xfId="1" applyFont="1" applyBorder="1"/>
    <xf numFmtId="44" fontId="5" fillId="0" borderId="22" xfId="0" applyNumberFormat="1" applyFont="1" applyBorder="1"/>
    <xf numFmtId="0" fontId="3" fillId="0" borderId="21" xfId="0" applyFont="1" applyBorder="1"/>
    <xf numFmtId="0" fontId="3" fillId="0" borderId="0" xfId="0" applyFont="1" applyBorder="1"/>
    <xf numFmtId="0" fontId="3" fillId="0" borderId="22" xfId="0" applyFont="1" applyBorder="1"/>
    <xf numFmtId="0" fontId="7" fillId="0" borderId="2" xfId="0" applyFont="1" applyFill="1" applyBorder="1" applyAlignment="1">
      <alignment vertical="center" wrapText="1"/>
    </xf>
    <xf numFmtId="13" fontId="12" fillId="0" borderId="1" xfId="2" applyNumberFormat="1" applyFont="1" applyFill="1" applyBorder="1"/>
    <xf numFmtId="43" fontId="12" fillId="0" borderId="9" xfId="0" applyNumberFormat="1" applyFont="1" applyBorder="1"/>
    <xf numFmtId="43" fontId="4" fillId="0" borderId="1" xfId="0" applyNumberFormat="1" applyFont="1" applyBorder="1"/>
    <xf numFmtId="43" fontId="4" fillId="0" borderId="1" xfId="2" applyFont="1" applyBorder="1"/>
    <xf numFmtId="43" fontId="7" fillId="0" borderId="1" xfId="2" applyFont="1" applyBorder="1" applyAlignment="1">
      <alignment horizontal="center"/>
    </xf>
    <xf numFmtId="0" fontId="8" fillId="0" borderId="8" xfId="0" applyFont="1" applyBorder="1"/>
    <xf numFmtId="43" fontId="5" fillId="0" borderId="9" xfId="2" applyFont="1" applyBorder="1"/>
    <xf numFmtId="0" fontId="8" fillId="0" borderId="1" xfId="0" applyFont="1" applyBorder="1" applyAlignment="1">
      <alignment wrapText="1"/>
    </xf>
    <xf numFmtId="0" fontId="8" fillId="0" borderId="1" xfId="0" applyFont="1" applyBorder="1"/>
    <xf numFmtId="43" fontId="5" fillId="0" borderId="1" xfId="2" applyFont="1" applyBorder="1"/>
    <xf numFmtId="0" fontId="12" fillId="0" borderId="2" xfId="0" applyFont="1" applyFill="1" applyBorder="1"/>
    <xf numFmtId="0" fontId="3" fillId="0" borderId="22" xfId="0" applyFont="1" applyFill="1" applyBorder="1"/>
    <xf numFmtId="0" fontId="5" fillId="5" borderId="19" xfId="0" applyFont="1" applyFill="1" applyBorder="1" applyAlignment="1"/>
    <xf numFmtId="0" fontId="5" fillId="5" borderId="20" xfId="0" applyFont="1" applyFill="1" applyBorder="1" applyAlignment="1"/>
    <xf numFmtId="0" fontId="5" fillId="5" borderId="2" xfId="0" applyFont="1" applyFill="1" applyBorder="1" applyAlignment="1"/>
    <xf numFmtId="0" fontId="5" fillId="5" borderId="1" xfId="0" applyFont="1" applyFill="1" applyBorder="1" applyAlignment="1">
      <alignment horizontal="left" wrapText="1"/>
    </xf>
    <xf numFmtId="0" fontId="8" fillId="5" borderId="1" xfId="0" applyFont="1" applyFill="1" applyBorder="1" applyAlignment="1">
      <alignment wrapText="1"/>
    </xf>
    <xf numFmtId="0" fontId="5" fillId="0" borderId="19" xfId="0" applyFont="1" applyBorder="1" applyAlignment="1">
      <alignment horizontal="left"/>
    </xf>
    <xf numFmtId="0" fontId="5" fillId="0" borderId="20" xfId="0" applyFont="1" applyBorder="1" applyAlignment="1">
      <alignment horizontal="left"/>
    </xf>
    <xf numFmtId="0" fontId="5" fillId="0" borderId="2" xfId="0" applyFont="1" applyBorder="1" applyAlignment="1">
      <alignment horizontal="left"/>
    </xf>
    <xf numFmtId="0" fontId="5" fillId="0" borderId="17" xfId="0" applyFont="1" applyBorder="1" applyAlignment="1">
      <alignment horizontal="center"/>
    </xf>
    <xf numFmtId="0" fontId="10" fillId="0" borderId="13" xfId="0" applyFont="1" applyBorder="1" applyAlignment="1">
      <alignment horizontal="left" wrapText="1"/>
    </xf>
    <xf numFmtId="0" fontId="10" fillId="0" borderId="15" xfId="0" applyFont="1" applyBorder="1" applyAlignment="1">
      <alignment horizontal="left" wrapText="1"/>
    </xf>
    <xf numFmtId="0" fontId="10" fillId="0" borderId="16" xfId="0" applyFont="1" applyBorder="1" applyAlignment="1">
      <alignment horizontal="left"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4" fillId="0" borderId="8" xfId="0" applyFont="1" applyBorder="1" applyAlignment="1">
      <alignment horizontal="center"/>
    </xf>
    <xf numFmtId="0" fontId="4" fillId="0" borderId="1" xfId="0" applyFont="1" applyBorder="1" applyAlignment="1">
      <alignment horizontal="center"/>
    </xf>
    <xf numFmtId="0" fontId="4" fillId="0" borderId="9"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5" fillId="0" borderId="17" xfId="0" applyFont="1" applyBorder="1" applyAlignment="1">
      <alignment horizontal="left"/>
    </xf>
    <xf numFmtId="0" fontId="5" fillId="0" borderId="1" xfId="0" applyFont="1" applyBorder="1" applyAlignment="1">
      <alignment horizontal="left"/>
    </xf>
    <xf numFmtId="43" fontId="6" fillId="6" borderId="1" xfId="2" applyFont="1" applyFill="1" applyBorder="1"/>
    <xf numFmtId="0" fontId="6" fillId="6" borderId="1" xfId="0" applyFont="1" applyFill="1" applyBorder="1"/>
    <xf numFmtId="43" fontId="12" fillId="6" borderId="1" xfId="2" applyFont="1" applyFill="1" applyBorder="1"/>
    <xf numFmtId="43" fontId="7" fillId="6" borderId="1" xfId="2" applyFont="1" applyFill="1" applyBorder="1" applyAlignment="1">
      <alignment horizontal="right"/>
    </xf>
    <xf numFmtId="43" fontId="12" fillId="6" borderId="17" xfId="2" applyFont="1" applyFill="1" applyBorder="1"/>
    <xf numFmtId="43" fontId="4" fillId="6" borderId="1" xfId="2" applyFont="1" applyFill="1" applyBorder="1"/>
    <xf numFmtId="44" fontId="6" fillId="6" borderId="1" xfId="1" applyFont="1" applyFill="1" applyBorder="1"/>
    <xf numFmtId="43" fontId="5" fillId="6" borderId="1" xfId="2" applyFont="1" applyFill="1" applyBorder="1"/>
    <xf numFmtId="43" fontId="8" fillId="6" borderId="1" xfId="2" applyFont="1" applyFill="1" applyBorder="1"/>
    <xf numFmtId="43" fontId="7" fillId="6" borderId="1" xfId="2" applyFont="1" applyFill="1" applyBorder="1"/>
    <xf numFmtId="44" fontId="5" fillId="6" borderId="1" xfId="1" applyFont="1" applyFill="1" applyBorder="1"/>
    <xf numFmtId="44" fontId="7" fillId="6" borderId="1" xfId="1" applyFont="1" applyFill="1" applyBorder="1"/>
  </cellXfs>
  <cellStyles count="5">
    <cellStyle name="Comma" xfId="2" builtinId="3"/>
    <cellStyle name="Comma 2" xfId="4" xr:uid="{00000000-0005-0000-0000-000001000000}"/>
    <cellStyle name="Currency" xfId="1" builtinId="4"/>
    <cellStyle name="Normal" xfId="0" builtinId="0"/>
    <cellStyle name="Normal 5"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185"/>
  <sheetViews>
    <sheetView tabSelected="1" view="pageLayout" zoomScaleNormal="100" workbookViewId="0">
      <selection activeCell="H6" sqref="H6"/>
    </sheetView>
  </sheetViews>
  <sheetFormatPr defaultRowHeight="15" x14ac:dyDescent="0.25"/>
  <cols>
    <col min="1" max="1" width="4.5703125" customWidth="1"/>
    <col min="2" max="2" width="49" customWidth="1"/>
    <col min="3" max="3" width="6" customWidth="1"/>
    <col min="4" max="4" width="8.5703125" customWidth="1"/>
    <col min="5" max="5" width="13.42578125" customWidth="1"/>
    <col min="6" max="6" width="13.5703125" customWidth="1"/>
  </cols>
  <sheetData>
    <row r="1" spans="1:6" ht="15.75" x14ac:dyDescent="0.25">
      <c r="A1" s="128" t="s">
        <v>29</v>
      </c>
      <c r="B1" s="129"/>
      <c r="C1" s="129"/>
      <c r="D1" s="129"/>
      <c r="E1" s="129"/>
      <c r="F1" s="130"/>
    </row>
    <row r="2" spans="1:6" ht="15.75" x14ac:dyDescent="0.25">
      <c r="A2" s="131" t="s">
        <v>26</v>
      </c>
      <c r="B2" s="132"/>
      <c r="C2" s="132"/>
      <c r="D2" s="132"/>
      <c r="E2" s="132"/>
      <c r="F2" s="133"/>
    </row>
    <row r="3" spans="1:6" x14ac:dyDescent="0.25">
      <c r="A3" s="134" t="s">
        <v>28</v>
      </c>
      <c r="B3" s="135"/>
      <c r="C3" s="135"/>
      <c r="D3" s="135"/>
      <c r="E3" s="135"/>
      <c r="F3" s="136"/>
    </row>
    <row r="4" spans="1:6" ht="19.5" thickBot="1" x14ac:dyDescent="0.35">
      <c r="A4" s="137" t="s">
        <v>27</v>
      </c>
      <c r="B4" s="138"/>
      <c r="C4" s="138"/>
      <c r="D4" s="138"/>
      <c r="E4" s="138"/>
      <c r="F4" s="139"/>
    </row>
    <row r="5" spans="1:6" s="1" customFormat="1" ht="31.5" x14ac:dyDescent="0.25">
      <c r="A5" s="12" t="s">
        <v>0</v>
      </c>
      <c r="B5" s="13" t="s">
        <v>1</v>
      </c>
      <c r="C5" s="13" t="s">
        <v>2</v>
      </c>
      <c r="D5" s="13" t="s">
        <v>3</v>
      </c>
      <c r="E5" s="14" t="s">
        <v>13</v>
      </c>
      <c r="F5" s="15" t="s">
        <v>14</v>
      </c>
    </row>
    <row r="6" spans="1:6" s="1" customFormat="1" ht="15.75" x14ac:dyDescent="0.25">
      <c r="A6" s="74">
        <v>1</v>
      </c>
      <c r="B6" s="75" t="s">
        <v>22</v>
      </c>
      <c r="C6" s="75"/>
      <c r="D6" s="75"/>
      <c r="E6" s="75"/>
      <c r="F6" s="76"/>
    </row>
    <row r="7" spans="1:6" s="1" customFormat="1" ht="39" customHeight="1" x14ac:dyDescent="0.25">
      <c r="A7" s="16" t="s">
        <v>4</v>
      </c>
      <c r="B7" s="6" t="s">
        <v>31</v>
      </c>
      <c r="C7" s="5" t="s">
        <v>21</v>
      </c>
      <c r="D7" s="5">
        <v>1</v>
      </c>
      <c r="E7" s="149"/>
      <c r="F7" s="33">
        <f>D7*E7</f>
        <v>0</v>
      </c>
    </row>
    <row r="8" spans="1:6" s="1" customFormat="1" ht="65.25" customHeight="1" x14ac:dyDescent="0.25">
      <c r="A8" s="16" t="s">
        <v>5</v>
      </c>
      <c r="B8" s="8" t="s">
        <v>32</v>
      </c>
      <c r="C8" s="5" t="s">
        <v>21</v>
      </c>
      <c r="D8" s="5">
        <v>1</v>
      </c>
      <c r="E8" s="142"/>
      <c r="F8" s="33">
        <f>D8*E8</f>
        <v>0</v>
      </c>
    </row>
    <row r="9" spans="1:6" s="1" customFormat="1" ht="31.5" customHeight="1" x14ac:dyDescent="0.25">
      <c r="A9" s="16" t="s">
        <v>6</v>
      </c>
      <c r="B9" s="8" t="s">
        <v>35</v>
      </c>
      <c r="C9" s="5" t="s">
        <v>30</v>
      </c>
      <c r="D9" s="5">
        <v>2866.5</v>
      </c>
      <c r="E9" s="142"/>
      <c r="F9" s="33">
        <f t="shared" ref="F9:F13" si="0">D9*E9</f>
        <v>0</v>
      </c>
    </row>
    <row r="10" spans="1:6" s="1" customFormat="1" ht="32.25" customHeight="1" x14ac:dyDescent="0.25">
      <c r="A10" s="16" t="s">
        <v>7</v>
      </c>
      <c r="B10" s="8" t="s">
        <v>36</v>
      </c>
      <c r="C10" s="5" t="s">
        <v>30</v>
      </c>
      <c r="D10" s="5">
        <v>144</v>
      </c>
      <c r="E10" s="148"/>
      <c r="F10" s="33">
        <f t="shared" si="0"/>
        <v>0</v>
      </c>
    </row>
    <row r="11" spans="1:6" s="1" customFormat="1" ht="42.75" customHeight="1" x14ac:dyDescent="0.25">
      <c r="A11" s="16" t="s">
        <v>9</v>
      </c>
      <c r="B11" s="8" t="s">
        <v>140</v>
      </c>
      <c r="C11" s="5" t="s">
        <v>21</v>
      </c>
      <c r="D11" s="5">
        <v>1</v>
      </c>
      <c r="E11" s="148"/>
      <c r="F11" s="33">
        <f t="shared" si="0"/>
        <v>0</v>
      </c>
    </row>
    <row r="12" spans="1:6" s="1" customFormat="1" ht="76.5" customHeight="1" x14ac:dyDescent="0.25">
      <c r="A12" s="16" t="s">
        <v>10</v>
      </c>
      <c r="B12" s="31" t="s">
        <v>34</v>
      </c>
      <c r="C12" s="5" t="s">
        <v>21</v>
      </c>
      <c r="D12" s="5">
        <v>1</v>
      </c>
      <c r="E12" s="148"/>
      <c r="F12" s="33">
        <f t="shared" si="0"/>
        <v>0</v>
      </c>
    </row>
    <row r="13" spans="1:6" s="1" customFormat="1" ht="30" customHeight="1" x14ac:dyDescent="0.25">
      <c r="A13" s="16" t="s">
        <v>11</v>
      </c>
      <c r="B13" s="31" t="s">
        <v>33</v>
      </c>
      <c r="C13" s="5" t="s">
        <v>21</v>
      </c>
      <c r="D13" s="5">
        <v>1</v>
      </c>
      <c r="E13" s="148"/>
      <c r="F13" s="33">
        <f t="shared" si="0"/>
        <v>0</v>
      </c>
    </row>
    <row r="14" spans="1:6" s="1" customFormat="1" ht="15.75" x14ac:dyDescent="0.25">
      <c r="A14" s="34"/>
      <c r="B14" s="35" t="s">
        <v>63</v>
      </c>
      <c r="C14" s="36"/>
      <c r="D14" s="36"/>
      <c r="E14" s="36"/>
      <c r="F14" s="37">
        <f>SUM(F7:F13)</f>
        <v>0</v>
      </c>
    </row>
    <row r="15" spans="1:6" s="1" customFormat="1" ht="15.75" x14ac:dyDescent="0.25">
      <c r="A15" s="20"/>
      <c r="B15" s="7"/>
      <c r="C15" s="3"/>
      <c r="D15" s="3"/>
      <c r="E15" s="25"/>
      <c r="F15" s="17"/>
    </row>
    <row r="16" spans="1:6" s="1" customFormat="1" ht="15.75" x14ac:dyDescent="0.25">
      <c r="A16" s="74">
        <v>2</v>
      </c>
      <c r="B16" s="77" t="s">
        <v>39</v>
      </c>
      <c r="C16" s="75"/>
      <c r="D16" s="75"/>
      <c r="E16" s="75"/>
      <c r="F16" s="76"/>
    </row>
    <row r="17" spans="1:6" s="1" customFormat="1" ht="33.75" customHeight="1" x14ac:dyDescent="0.25">
      <c r="A17" s="39" t="s">
        <v>37</v>
      </c>
      <c r="B17" s="40" t="s">
        <v>144</v>
      </c>
      <c r="C17" s="25"/>
      <c r="D17" s="25"/>
      <c r="E17" s="25"/>
      <c r="F17" s="41"/>
    </row>
    <row r="18" spans="1:6" s="1" customFormat="1" ht="47.25" x14ac:dyDescent="0.25">
      <c r="A18" s="16" t="s">
        <v>4</v>
      </c>
      <c r="B18" s="7" t="s">
        <v>40</v>
      </c>
      <c r="C18" s="5" t="s">
        <v>38</v>
      </c>
      <c r="D18" s="5">
        <v>13.97</v>
      </c>
      <c r="E18" s="142"/>
      <c r="F18" s="33">
        <f>D18*E18</f>
        <v>0</v>
      </c>
    </row>
    <row r="19" spans="1:6" s="1" customFormat="1" ht="31.5" x14ac:dyDescent="0.25">
      <c r="A19" s="16" t="s">
        <v>5</v>
      </c>
      <c r="B19" s="7" t="s">
        <v>41</v>
      </c>
      <c r="C19" s="5" t="s">
        <v>38</v>
      </c>
      <c r="D19" s="5">
        <v>6.99</v>
      </c>
      <c r="E19" s="142"/>
      <c r="F19" s="33">
        <f t="shared" ref="F19" si="1">D19*E19</f>
        <v>0</v>
      </c>
    </row>
    <row r="20" spans="1:6" s="1" customFormat="1" ht="15.75" x14ac:dyDescent="0.25">
      <c r="A20" s="60"/>
      <c r="B20" s="48" t="s">
        <v>55</v>
      </c>
      <c r="C20" s="48"/>
      <c r="D20" s="49"/>
      <c r="E20" s="49"/>
      <c r="F20" s="50">
        <f>SUM(F18:F19)</f>
        <v>0</v>
      </c>
    </row>
    <row r="21" spans="1:6" s="1" customFormat="1" ht="15.75" x14ac:dyDescent="0.25">
      <c r="A21" s="20" t="s">
        <v>42</v>
      </c>
      <c r="B21" s="42" t="s">
        <v>43</v>
      </c>
      <c r="C21" s="5"/>
      <c r="D21" s="5"/>
      <c r="E21" s="38"/>
      <c r="F21" s="33"/>
    </row>
    <row r="22" spans="1:6" s="1" customFormat="1" ht="29.25" x14ac:dyDescent="0.25">
      <c r="A22" s="20" t="s">
        <v>4</v>
      </c>
      <c r="B22" s="43" t="s">
        <v>49</v>
      </c>
      <c r="C22" s="42" t="s">
        <v>44</v>
      </c>
      <c r="D22" s="44">
        <v>2.56</v>
      </c>
      <c r="E22" s="144"/>
      <c r="F22" s="33"/>
    </row>
    <row r="23" spans="1:6" s="1" customFormat="1" ht="15.75" x14ac:dyDescent="0.25">
      <c r="A23" s="16">
        <v>1</v>
      </c>
      <c r="B23" s="46" t="s">
        <v>45</v>
      </c>
      <c r="C23" s="46" t="s">
        <v>46</v>
      </c>
      <c r="D23" s="45">
        <v>13</v>
      </c>
      <c r="E23" s="144"/>
      <c r="F23" s="33">
        <f>D23*E23</f>
        <v>0</v>
      </c>
    </row>
    <row r="24" spans="1:6" s="1" customFormat="1" ht="15.75" x14ac:dyDescent="0.25">
      <c r="A24" s="16">
        <v>2</v>
      </c>
      <c r="B24" s="46" t="s">
        <v>47</v>
      </c>
      <c r="C24" s="46" t="s">
        <v>44</v>
      </c>
      <c r="D24" s="45">
        <v>1.44</v>
      </c>
      <c r="E24" s="144"/>
      <c r="F24" s="33">
        <f t="shared" ref="F24:F25" si="2">D24*E24</f>
        <v>0</v>
      </c>
    </row>
    <row r="25" spans="1:6" s="1" customFormat="1" ht="15.75" x14ac:dyDescent="0.25">
      <c r="A25" s="16">
        <v>3</v>
      </c>
      <c r="B25" s="46" t="s">
        <v>48</v>
      </c>
      <c r="C25" s="46" t="s">
        <v>44</v>
      </c>
      <c r="D25" s="45">
        <v>2.88</v>
      </c>
      <c r="E25" s="144"/>
      <c r="F25" s="33">
        <f t="shared" si="2"/>
        <v>0</v>
      </c>
    </row>
    <row r="26" spans="1:6" s="1" customFormat="1" ht="15.75" x14ac:dyDescent="0.25">
      <c r="A26" s="60"/>
      <c r="B26" s="48" t="s">
        <v>55</v>
      </c>
      <c r="C26" s="48"/>
      <c r="D26" s="49"/>
      <c r="E26" s="49"/>
      <c r="F26" s="50">
        <f>SUM(F23:F25)</f>
        <v>0</v>
      </c>
    </row>
    <row r="27" spans="1:6" s="1" customFormat="1" ht="32.25" customHeight="1" x14ac:dyDescent="0.25">
      <c r="A27" s="20" t="s">
        <v>5</v>
      </c>
      <c r="B27" s="43" t="s">
        <v>50</v>
      </c>
      <c r="C27" s="42" t="s">
        <v>44</v>
      </c>
      <c r="D27" s="45">
        <v>0.98</v>
      </c>
      <c r="E27" s="144"/>
      <c r="F27" s="33"/>
    </row>
    <row r="28" spans="1:6" s="1" customFormat="1" ht="15.75" x14ac:dyDescent="0.25">
      <c r="A28" s="16">
        <v>1</v>
      </c>
      <c r="B28" s="46" t="s">
        <v>45</v>
      </c>
      <c r="C28" s="46" t="s">
        <v>46</v>
      </c>
      <c r="D28" s="45">
        <v>7</v>
      </c>
      <c r="E28" s="144"/>
      <c r="F28" s="33">
        <f>D28*E28</f>
        <v>0</v>
      </c>
    </row>
    <row r="29" spans="1:6" s="1" customFormat="1" ht="15.75" x14ac:dyDescent="0.25">
      <c r="A29" s="16">
        <v>2</v>
      </c>
      <c r="B29" s="46" t="s">
        <v>47</v>
      </c>
      <c r="C29" s="46" t="s">
        <v>44</v>
      </c>
      <c r="D29" s="45">
        <v>0.52</v>
      </c>
      <c r="E29" s="144"/>
      <c r="F29" s="33">
        <f t="shared" ref="F29:F30" si="3">D29*E29</f>
        <v>0</v>
      </c>
    </row>
    <row r="30" spans="1:6" s="1" customFormat="1" ht="15.75" x14ac:dyDescent="0.25">
      <c r="A30" s="16">
        <v>3</v>
      </c>
      <c r="B30" s="46" t="s">
        <v>48</v>
      </c>
      <c r="C30" s="46" t="s">
        <v>44</v>
      </c>
      <c r="D30" s="45">
        <v>1.04</v>
      </c>
      <c r="E30" s="144"/>
      <c r="F30" s="33">
        <f t="shared" si="3"/>
        <v>0</v>
      </c>
    </row>
    <row r="31" spans="1:6" s="1" customFormat="1" ht="15.75" x14ac:dyDescent="0.25">
      <c r="A31" s="60"/>
      <c r="B31" s="48" t="s">
        <v>55</v>
      </c>
      <c r="C31" s="48"/>
      <c r="D31" s="49"/>
      <c r="E31" s="49"/>
      <c r="F31" s="50">
        <f>SUM(F28:F30)</f>
        <v>0</v>
      </c>
    </row>
    <row r="32" spans="1:6" s="1" customFormat="1" ht="43.5" x14ac:dyDescent="0.25">
      <c r="A32" s="20" t="s">
        <v>6</v>
      </c>
      <c r="B32" s="43" t="s">
        <v>65</v>
      </c>
      <c r="C32" s="42" t="s">
        <v>44</v>
      </c>
      <c r="D32" s="45">
        <v>0.41</v>
      </c>
      <c r="E32" s="144"/>
      <c r="F32" s="33"/>
    </row>
    <row r="33" spans="1:6" s="1" customFormat="1" ht="15.75" x14ac:dyDescent="0.25">
      <c r="A33" s="16">
        <v>1</v>
      </c>
      <c r="B33" s="46" t="s">
        <v>45</v>
      </c>
      <c r="C33" s="46" t="s">
        <v>46</v>
      </c>
      <c r="D33" s="45">
        <v>3</v>
      </c>
      <c r="E33" s="144"/>
      <c r="F33" s="33">
        <f>D33*E33</f>
        <v>0</v>
      </c>
    </row>
    <row r="34" spans="1:6" s="1" customFormat="1" ht="15.75" x14ac:dyDescent="0.25">
      <c r="A34" s="16">
        <v>2</v>
      </c>
      <c r="B34" s="46" t="s">
        <v>47</v>
      </c>
      <c r="C34" s="46" t="s">
        <v>44</v>
      </c>
      <c r="D34" s="45">
        <v>0.22</v>
      </c>
      <c r="E34" s="144"/>
      <c r="F34" s="33">
        <f t="shared" ref="F34:F35" si="4">D34*E34</f>
        <v>0</v>
      </c>
    </row>
    <row r="35" spans="1:6" s="1" customFormat="1" ht="15.75" x14ac:dyDescent="0.25">
      <c r="A35" s="16">
        <v>3</v>
      </c>
      <c r="B35" s="46" t="s">
        <v>48</v>
      </c>
      <c r="C35" s="46" t="s">
        <v>44</v>
      </c>
      <c r="D35" s="45">
        <v>0.44</v>
      </c>
      <c r="E35" s="144"/>
      <c r="F35" s="33">
        <f t="shared" si="4"/>
        <v>0</v>
      </c>
    </row>
    <row r="36" spans="1:6" s="1" customFormat="1" ht="15.75" x14ac:dyDescent="0.25">
      <c r="A36" s="60"/>
      <c r="B36" s="48" t="s">
        <v>55</v>
      </c>
      <c r="C36" s="48"/>
      <c r="D36" s="49"/>
      <c r="E36" s="49"/>
      <c r="F36" s="50">
        <f>SUM(F33:F35)</f>
        <v>0</v>
      </c>
    </row>
    <row r="37" spans="1:6" s="1" customFormat="1" ht="29.25" x14ac:dyDescent="0.25">
      <c r="A37" s="20" t="s">
        <v>7</v>
      </c>
      <c r="B37" s="43" t="s">
        <v>64</v>
      </c>
      <c r="C37" s="61"/>
      <c r="D37" s="45"/>
      <c r="E37" s="45"/>
      <c r="F37" s="47"/>
    </row>
    <row r="38" spans="1:6" s="1" customFormat="1" ht="15.75" x14ac:dyDescent="0.25">
      <c r="A38" s="16">
        <v>1</v>
      </c>
      <c r="B38" s="46" t="s">
        <v>51</v>
      </c>
      <c r="C38" s="46" t="s">
        <v>52</v>
      </c>
      <c r="D38" s="45">
        <v>16</v>
      </c>
      <c r="E38" s="144"/>
      <c r="F38" s="63">
        <f>D38*E38</f>
        <v>0</v>
      </c>
    </row>
    <row r="39" spans="1:6" s="1" customFormat="1" ht="15.75" x14ac:dyDescent="0.25">
      <c r="A39" s="16">
        <v>2</v>
      </c>
      <c r="B39" s="46" t="s">
        <v>67</v>
      </c>
      <c r="C39" s="46" t="s">
        <v>52</v>
      </c>
      <c r="D39" s="45">
        <v>5</v>
      </c>
      <c r="E39" s="144"/>
      <c r="F39" s="63">
        <f>D39*E39</f>
        <v>0</v>
      </c>
    </row>
    <row r="40" spans="1:6" s="1" customFormat="1" ht="15.75" x14ac:dyDescent="0.25">
      <c r="A40" s="16">
        <v>3</v>
      </c>
      <c r="B40" s="46" t="s">
        <v>53</v>
      </c>
      <c r="C40" s="46" t="s">
        <v>54</v>
      </c>
      <c r="D40" s="45">
        <v>1</v>
      </c>
      <c r="E40" s="144"/>
      <c r="F40" s="63">
        <f>D40*E40</f>
        <v>0</v>
      </c>
    </row>
    <row r="41" spans="1:6" s="1" customFormat="1" ht="15.75" x14ac:dyDescent="0.25">
      <c r="A41" s="60"/>
      <c r="B41" s="48" t="s">
        <v>55</v>
      </c>
      <c r="C41" s="48"/>
      <c r="D41" s="49"/>
      <c r="E41" s="49"/>
      <c r="F41" s="50">
        <f>SUM(F38:F40)</f>
        <v>0</v>
      </c>
    </row>
    <row r="42" spans="1:6" s="1" customFormat="1" ht="43.5" x14ac:dyDescent="0.25">
      <c r="A42" s="20" t="s">
        <v>71</v>
      </c>
      <c r="B42" s="43" t="s">
        <v>93</v>
      </c>
      <c r="C42" s="86" t="s">
        <v>94</v>
      </c>
      <c r="D42" s="51">
        <v>502.98</v>
      </c>
      <c r="E42" s="144"/>
      <c r="F42" s="52"/>
    </row>
    <row r="43" spans="1:6" s="1" customFormat="1" ht="15.75" x14ac:dyDescent="0.25">
      <c r="A43" s="16">
        <v>1</v>
      </c>
      <c r="B43" s="53" t="s">
        <v>66</v>
      </c>
      <c r="C43" s="54" t="s">
        <v>56</v>
      </c>
      <c r="D43" s="45">
        <v>622</v>
      </c>
      <c r="E43" s="145"/>
      <c r="F43" s="63">
        <f>D43*E43</f>
        <v>0</v>
      </c>
    </row>
    <row r="44" spans="1:6" s="1" customFormat="1" ht="15.75" x14ac:dyDescent="0.25">
      <c r="A44" s="16">
        <v>2</v>
      </c>
      <c r="B44" s="53" t="s">
        <v>57</v>
      </c>
      <c r="C44" s="54" t="s">
        <v>46</v>
      </c>
      <c r="D44" s="45">
        <v>30</v>
      </c>
      <c r="E44" s="145"/>
      <c r="F44" s="63">
        <f t="shared" ref="F44:F45" si="5">D44*E44</f>
        <v>0</v>
      </c>
    </row>
    <row r="45" spans="1:6" s="1" customFormat="1" ht="15.75" x14ac:dyDescent="0.25">
      <c r="A45" s="16">
        <v>3</v>
      </c>
      <c r="B45" s="53" t="s">
        <v>58</v>
      </c>
      <c r="C45" s="54" t="s">
        <v>44</v>
      </c>
      <c r="D45" s="45">
        <v>3.33</v>
      </c>
      <c r="E45" s="145"/>
      <c r="F45" s="63">
        <f t="shared" si="5"/>
        <v>0</v>
      </c>
    </row>
    <row r="46" spans="1:6" s="1" customFormat="1" ht="15.75" x14ac:dyDescent="0.25">
      <c r="A46" s="16"/>
      <c r="B46" s="48" t="s">
        <v>55</v>
      </c>
      <c r="C46" s="48"/>
      <c r="D46" s="49"/>
      <c r="E46" s="49"/>
      <c r="F46" s="50">
        <f>SUM(F43:F45)</f>
        <v>0</v>
      </c>
    </row>
    <row r="47" spans="1:6" s="1" customFormat="1" ht="15.75" x14ac:dyDescent="0.25">
      <c r="A47" s="20" t="s">
        <v>72</v>
      </c>
      <c r="B47" s="42" t="s">
        <v>59</v>
      </c>
      <c r="C47" s="55"/>
      <c r="D47" s="56"/>
      <c r="E47" s="56"/>
      <c r="F47" s="57"/>
    </row>
    <row r="48" spans="1:6" s="1" customFormat="1" ht="15.75" x14ac:dyDescent="0.25">
      <c r="A48" s="16">
        <v>1</v>
      </c>
      <c r="B48" s="58" t="s">
        <v>60</v>
      </c>
      <c r="C48" s="58" t="s">
        <v>56</v>
      </c>
      <c r="D48" s="59">
        <v>15</v>
      </c>
      <c r="E48" s="146"/>
      <c r="F48" s="64">
        <f>D48*E48</f>
        <v>0</v>
      </c>
    </row>
    <row r="49" spans="1:6" s="1" customFormat="1" ht="15.75" x14ac:dyDescent="0.25">
      <c r="A49" s="16">
        <v>2</v>
      </c>
      <c r="B49" s="58" t="s">
        <v>61</v>
      </c>
      <c r="C49" s="58" t="s">
        <v>56</v>
      </c>
      <c r="D49" s="59">
        <v>20</v>
      </c>
      <c r="E49" s="146"/>
      <c r="F49" s="64">
        <f t="shared" ref="F49:F50" si="6">D49*E49</f>
        <v>0</v>
      </c>
    </row>
    <row r="50" spans="1:6" s="1" customFormat="1" ht="15.75" x14ac:dyDescent="0.25">
      <c r="A50" s="16">
        <v>3</v>
      </c>
      <c r="B50" s="58" t="s">
        <v>62</v>
      </c>
      <c r="C50" s="58" t="s">
        <v>90</v>
      </c>
      <c r="D50" s="59">
        <v>0.5</v>
      </c>
      <c r="E50" s="146"/>
      <c r="F50" s="64">
        <f t="shared" si="6"/>
        <v>0</v>
      </c>
    </row>
    <row r="51" spans="1:6" s="1" customFormat="1" ht="15.75" x14ac:dyDescent="0.25">
      <c r="A51" s="60"/>
      <c r="B51" s="48" t="s">
        <v>55</v>
      </c>
      <c r="C51" s="48"/>
      <c r="D51" s="49"/>
      <c r="E51" s="49"/>
      <c r="F51" s="50">
        <f>SUM(F48:F50)</f>
        <v>0</v>
      </c>
    </row>
    <row r="52" spans="1:6" s="1" customFormat="1" ht="29.25" x14ac:dyDescent="0.25">
      <c r="A52" s="20" t="s">
        <v>73</v>
      </c>
      <c r="B52" s="43" t="s">
        <v>68</v>
      </c>
      <c r="C52" s="42" t="s">
        <v>38</v>
      </c>
      <c r="D52" s="44">
        <v>8.77</v>
      </c>
      <c r="E52" s="147"/>
      <c r="F52" s="62"/>
    </row>
    <row r="53" spans="1:6" s="1" customFormat="1" ht="15.75" x14ac:dyDescent="0.25">
      <c r="A53" s="16">
        <v>1</v>
      </c>
      <c r="B53" s="114" t="s">
        <v>69</v>
      </c>
      <c r="C53" s="46" t="s">
        <v>46</v>
      </c>
      <c r="D53" s="45">
        <v>45</v>
      </c>
      <c r="E53" s="144"/>
      <c r="F53" s="63">
        <f>D53*E53</f>
        <v>0</v>
      </c>
    </row>
    <row r="54" spans="1:6" s="1" customFormat="1" ht="15.75" x14ac:dyDescent="0.25">
      <c r="A54" s="16">
        <v>2</v>
      </c>
      <c r="B54" s="46" t="s">
        <v>47</v>
      </c>
      <c r="C54" s="46" t="s">
        <v>44</v>
      </c>
      <c r="D54" s="45">
        <v>5</v>
      </c>
      <c r="E54" s="144"/>
      <c r="F54" s="63">
        <f t="shared" ref="F54:F55" si="7">D54*E54</f>
        <v>0</v>
      </c>
    </row>
    <row r="55" spans="1:6" s="1" customFormat="1" ht="15.75" x14ac:dyDescent="0.25">
      <c r="A55" s="16">
        <v>3</v>
      </c>
      <c r="B55" s="46" t="s">
        <v>48</v>
      </c>
      <c r="C55" s="46" t="s">
        <v>44</v>
      </c>
      <c r="D55" s="45">
        <v>10</v>
      </c>
      <c r="E55" s="144"/>
      <c r="F55" s="63">
        <f t="shared" si="7"/>
        <v>0</v>
      </c>
    </row>
    <row r="56" spans="1:6" s="1" customFormat="1" ht="15.75" x14ac:dyDescent="0.25">
      <c r="A56" s="60"/>
      <c r="B56" s="48" t="s">
        <v>55</v>
      </c>
      <c r="C56" s="48"/>
      <c r="D56" s="49"/>
      <c r="E56" s="49"/>
      <c r="F56" s="50">
        <f>SUM(F53:F55)</f>
        <v>0</v>
      </c>
    </row>
    <row r="57" spans="1:6" s="1" customFormat="1" ht="15.75" x14ac:dyDescent="0.25">
      <c r="A57" s="20" t="s">
        <v>74</v>
      </c>
      <c r="B57" s="68" t="s">
        <v>70</v>
      </c>
      <c r="C57" s="65"/>
      <c r="D57" s="66"/>
      <c r="E57" s="38"/>
      <c r="F57" s="69"/>
    </row>
    <row r="58" spans="1:6" s="1" customFormat="1" ht="141.75" x14ac:dyDescent="0.25">
      <c r="A58" s="16"/>
      <c r="B58" s="70" t="s">
        <v>75</v>
      </c>
      <c r="C58" s="65"/>
      <c r="D58" s="66"/>
      <c r="E58" s="38"/>
      <c r="F58" s="69"/>
    </row>
    <row r="59" spans="1:6" s="1" customFormat="1" ht="15.75" x14ac:dyDescent="0.25">
      <c r="A59" s="16">
        <v>1</v>
      </c>
      <c r="B59" s="70" t="s">
        <v>79</v>
      </c>
      <c r="C59" s="65" t="s">
        <v>76</v>
      </c>
      <c r="D59" s="66">
        <v>272.66000000000003</v>
      </c>
      <c r="E59" s="38"/>
      <c r="F59" s="69">
        <f>D59*E59</f>
        <v>0</v>
      </c>
    </row>
    <row r="60" spans="1:6" s="1" customFormat="1" ht="15.75" x14ac:dyDescent="0.25">
      <c r="A60" s="16">
        <v>2</v>
      </c>
      <c r="B60" s="70" t="s">
        <v>80</v>
      </c>
      <c r="C60" s="65" t="s">
        <v>30</v>
      </c>
      <c r="D60" s="66">
        <v>186.3</v>
      </c>
      <c r="E60" s="142"/>
      <c r="F60" s="69">
        <f t="shared" ref="F60:F61" si="8">D60*E60</f>
        <v>0</v>
      </c>
    </row>
    <row r="61" spans="1:6" s="1" customFormat="1" ht="15.75" x14ac:dyDescent="0.25">
      <c r="A61" s="16">
        <v>3</v>
      </c>
      <c r="B61" s="70" t="s">
        <v>81</v>
      </c>
      <c r="C61" s="65" t="s">
        <v>30</v>
      </c>
      <c r="D61" s="66">
        <v>15</v>
      </c>
      <c r="E61" s="142"/>
      <c r="F61" s="69">
        <f t="shared" si="8"/>
        <v>0</v>
      </c>
    </row>
    <row r="62" spans="1:6" s="1" customFormat="1" ht="15.75" x14ac:dyDescent="0.25">
      <c r="A62" s="60"/>
      <c r="B62" s="48" t="s">
        <v>55</v>
      </c>
      <c r="C62" s="48"/>
      <c r="D62" s="49"/>
      <c r="E62" s="49"/>
      <c r="F62" s="50">
        <f>SUM(F59:F61)</f>
        <v>0</v>
      </c>
    </row>
    <row r="63" spans="1:6" s="1" customFormat="1" ht="15.75" x14ac:dyDescent="0.25">
      <c r="A63" s="34"/>
      <c r="B63" s="35" t="s">
        <v>77</v>
      </c>
      <c r="C63" s="36"/>
      <c r="D63" s="36"/>
      <c r="E63" s="36"/>
      <c r="F63" s="37">
        <f>F20+F26+F31+F36+F41+F46+F51+F56+F62</f>
        <v>0</v>
      </c>
    </row>
    <row r="64" spans="1:6" s="1" customFormat="1" ht="15.75" x14ac:dyDescent="0.25">
      <c r="A64" s="20"/>
      <c r="B64" s="7"/>
      <c r="C64" s="5"/>
      <c r="D64" s="67"/>
      <c r="E64" s="38"/>
      <c r="F64" s="69"/>
    </row>
    <row r="65" spans="1:6" s="1" customFormat="1" ht="15.75" x14ac:dyDescent="0.25">
      <c r="A65" s="74">
        <v>3</v>
      </c>
      <c r="B65" s="78" t="s">
        <v>78</v>
      </c>
      <c r="C65" s="79"/>
      <c r="D65" s="80"/>
      <c r="E65" s="81"/>
      <c r="F65" s="82"/>
    </row>
    <row r="66" spans="1:6" s="1" customFormat="1" ht="31.5" x14ac:dyDescent="0.25">
      <c r="A66" s="83" t="s">
        <v>37</v>
      </c>
      <c r="B66" s="85" t="s">
        <v>92</v>
      </c>
      <c r="C66" s="26"/>
      <c r="D66" s="26"/>
      <c r="E66" s="72"/>
      <c r="F66" s="84"/>
    </row>
    <row r="67" spans="1:6" s="1" customFormat="1" ht="15.75" x14ac:dyDescent="0.25">
      <c r="A67" s="22" t="s">
        <v>4</v>
      </c>
      <c r="B67" s="9" t="s">
        <v>91</v>
      </c>
      <c r="C67" s="5" t="s">
        <v>30</v>
      </c>
      <c r="D67" s="5">
        <v>438.47</v>
      </c>
      <c r="E67" s="148"/>
      <c r="F67" s="18"/>
    </row>
    <row r="68" spans="1:6" s="1" customFormat="1" ht="31.5" x14ac:dyDescent="0.25">
      <c r="A68" s="22">
        <v>1</v>
      </c>
      <c r="B68" s="9" t="s">
        <v>82</v>
      </c>
      <c r="C68" s="5" t="s">
        <v>56</v>
      </c>
      <c r="D68" s="5">
        <v>540</v>
      </c>
      <c r="E68" s="142"/>
      <c r="F68" s="33">
        <f>D68*E68</f>
        <v>0</v>
      </c>
    </row>
    <row r="69" spans="1:6" s="1" customFormat="1" ht="15.75" x14ac:dyDescent="0.25">
      <c r="A69" s="22">
        <v>2</v>
      </c>
      <c r="B69" s="9" t="s">
        <v>84</v>
      </c>
      <c r="C69" s="5" t="s">
        <v>46</v>
      </c>
      <c r="D69" s="5">
        <v>30</v>
      </c>
      <c r="E69" s="142"/>
      <c r="F69" s="33">
        <f t="shared" ref="F69:F71" si="9">D69*E69</f>
        <v>0</v>
      </c>
    </row>
    <row r="70" spans="1:6" s="1" customFormat="1" ht="15.75" x14ac:dyDescent="0.25">
      <c r="A70" s="22">
        <v>3</v>
      </c>
      <c r="B70" s="9" t="s">
        <v>83</v>
      </c>
      <c r="C70" s="5" t="s">
        <v>38</v>
      </c>
      <c r="D70" s="5">
        <v>3.33</v>
      </c>
      <c r="E70" s="142"/>
      <c r="F70" s="33">
        <f t="shared" si="9"/>
        <v>0</v>
      </c>
    </row>
    <row r="71" spans="1:6" s="1" customFormat="1" ht="31.5" x14ac:dyDescent="0.25">
      <c r="A71" s="22">
        <v>4</v>
      </c>
      <c r="B71" s="11" t="s">
        <v>172</v>
      </c>
      <c r="C71" s="5" t="s">
        <v>21</v>
      </c>
      <c r="D71" s="5">
        <v>1</v>
      </c>
      <c r="E71" s="142"/>
      <c r="F71" s="33">
        <f t="shared" si="9"/>
        <v>0</v>
      </c>
    </row>
    <row r="72" spans="1:6" s="1" customFormat="1" ht="15.75" x14ac:dyDescent="0.25">
      <c r="A72" s="60"/>
      <c r="B72" s="48" t="s">
        <v>55</v>
      </c>
      <c r="C72" s="48"/>
      <c r="D72" s="49"/>
      <c r="E72" s="49"/>
      <c r="F72" s="50">
        <f>SUM(F68:F71)</f>
        <v>0</v>
      </c>
    </row>
    <row r="73" spans="1:6" s="1" customFormat="1" ht="15.75" x14ac:dyDescent="0.25">
      <c r="A73" s="20" t="s">
        <v>42</v>
      </c>
      <c r="B73" s="42" t="s">
        <v>43</v>
      </c>
      <c r="C73" s="71"/>
      <c r="D73" s="71"/>
      <c r="E73" s="38"/>
      <c r="F73" s="33"/>
    </row>
    <row r="74" spans="1:6" s="1" customFormat="1" ht="43.5" x14ac:dyDescent="0.25">
      <c r="A74" s="20" t="s">
        <v>4</v>
      </c>
      <c r="B74" s="43" t="s">
        <v>85</v>
      </c>
      <c r="C74" s="42" t="s">
        <v>44</v>
      </c>
      <c r="D74" s="45">
        <v>0.73</v>
      </c>
      <c r="E74" s="144"/>
      <c r="F74" s="33"/>
    </row>
    <row r="75" spans="1:6" s="1" customFormat="1" ht="15.75" x14ac:dyDescent="0.25">
      <c r="A75" s="16">
        <v>1</v>
      </c>
      <c r="B75" s="46" t="s">
        <v>45</v>
      </c>
      <c r="C75" s="46" t="s">
        <v>46</v>
      </c>
      <c r="D75" s="45">
        <v>6</v>
      </c>
      <c r="E75" s="144"/>
      <c r="F75" s="33">
        <f>D75*E75</f>
        <v>0</v>
      </c>
    </row>
    <row r="76" spans="1:6" s="1" customFormat="1" ht="15.75" x14ac:dyDescent="0.25">
      <c r="A76" s="16">
        <v>2</v>
      </c>
      <c r="B76" s="46" t="s">
        <v>47</v>
      </c>
      <c r="C76" s="46" t="s">
        <v>44</v>
      </c>
      <c r="D76" s="45">
        <v>0.44</v>
      </c>
      <c r="E76" s="144"/>
      <c r="F76" s="33">
        <f t="shared" ref="F76:F77" si="10">D76*E76</f>
        <v>0</v>
      </c>
    </row>
    <row r="77" spans="1:6" s="1" customFormat="1" ht="15.75" x14ac:dyDescent="0.25">
      <c r="A77" s="16">
        <v>3</v>
      </c>
      <c r="B77" s="46" t="s">
        <v>48</v>
      </c>
      <c r="C77" s="46" t="s">
        <v>44</v>
      </c>
      <c r="D77" s="45">
        <v>0.88</v>
      </c>
      <c r="E77" s="144"/>
      <c r="F77" s="33">
        <f t="shared" si="10"/>
        <v>0</v>
      </c>
    </row>
    <row r="78" spans="1:6" s="1" customFormat="1" ht="15.75" x14ac:dyDescent="0.25">
      <c r="A78" s="60"/>
      <c r="B78" s="48" t="s">
        <v>55</v>
      </c>
      <c r="C78" s="48"/>
      <c r="D78" s="49"/>
      <c r="E78" s="49"/>
      <c r="F78" s="50">
        <f>SUM(F75:F77)</f>
        <v>0</v>
      </c>
    </row>
    <row r="79" spans="1:6" s="1" customFormat="1" ht="29.25" x14ac:dyDescent="0.25">
      <c r="A79" s="20" t="s">
        <v>5</v>
      </c>
      <c r="B79" s="43" t="s">
        <v>86</v>
      </c>
      <c r="C79" s="42" t="s">
        <v>44</v>
      </c>
      <c r="D79" s="45">
        <v>1.1599999999999999</v>
      </c>
      <c r="E79" s="144"/>
      <c r="F79" s="33"/>
    </row>
    <row r="80" spans="1:6" s="1" customFormat="1" ht="15.75" x14ac:dyDescent="0.25">
      <c r="A80" s="16">
        <v>1</v>
      </c>
      <c r="B80" s="46" t="s">
        <v>45</v>
      </c>
      <c r="C80" s="46" t="s">
        <v>46</v>
      </c>
      <c r="D80" s="45">
        <v>9</v>
      </c>
      <c r="E80" s="144"/>
      <c r="F80" s="33">
        <f>D80*E80</f>
        <v>0</v>
      </c>
    </row>
    <row r="81" spans="1:6" s="1" customFormat="1" ht="15.75" x14ac:dyDescent="0.25">
      <c r="A81" s="16">
        <v>2</v>
      </c>
      <c r="B81" s="46" t="s">
        <v>47</v>
      </c>
      <c r="C81" s="46" t="s">
        <v>44</v>
      </c>
      <c r="D81" s="45">
        <v>0.67</v>
      </c>
      <c r="E81" s="144"/>
      <c r="F81" s="33">
        <f t="shared" ref="F81" si="11">D81*E81</f>
        <v>0</v>
      </c>
    </row>
    <row r="82" spans="1:6" s="1" customFormat="1" ht="15.75" x14ac:dyDescent="0.25">
      <c r="A82" s="16">
        <v>3</v>
      </c>
      <c r="B82" s="46" t="s">
        <v>48</v>
      </c>
      <c r="C82" s="46" t="s">
        <v>44</v>
      </c>
      <c r="D82" s="45">
        <v>1.33</v>
      </c>
      <c r="E82" s="144"/>
      <c r="F82" s="33">
        <f>D82*E82</f>
        <v>0</v>
      </c>
    </row>
    <row r="83" spans="1:6" s="1" customFormat="1" ht="15.75" x14ac:dyDescent="0.25">
      <c r="A83" s="60"/>
      <c r="B83" s="48" t="s">
        <v>55</v>
      </c>
      <c r="C83" s="48"/>
      <c r="D83" s="49"/>
      <c r="E83" s="49"/>
      <c r="F83" s="50">
        <f>SUM(F80:F82)</f>
        <v>0</v>
      </c>
    </row>
    <row r="84" spans="1:6" s="1" customFormat="1" ht="33.75" customHeight="1" x14ac:dyDescent="0.25">
      <c r="A84" s="20" t="s">
        <v>6</v>
      </c>
      <c r="B84" s="43" t="s">
        <v>88</v>
      </c>
      <c r="C84" s="73" t="s">
        <v>87</v>
      </c>
      <c r="D84" s="44">
        <v>147.83000000000001</v>
      </c>
      <c r="E84" s="144"/>
      <c r="F84" s="47"/>
    </row>
    <row r="85" spans="1:6" s="1" customFormat="1" ht="15.75" x14ac:dyDescent="0.25">
      <c r="A85" s="16">
        <v>1</v>
      </c>
      <c r="B85" s="46" t="s">
        <v>51</v>
      </c>
      <c r="C85" s="46" t="s">
        <v>52</v>
      </c>
      <c r="D85" s="45">
        <v>19</v>
      </c>
      <c r="E85" s="144"/>
      <c r="F85" s="63">
        <f>D85*E85</f>
        <v>0</v>
      </c>
    </row>
    <row r="86" spans="1:6" s="1" customFormat="1" ht="15.75" x14ac:dyDescent="0.25">
      <c r="A86" s="16">
        <v>2</v>
      </c>
      <c r="B86" s="46" t="s">
        <v>67</v>
      </c>
      <c r="C86" s="46" t="s">
        <v>52</v>
      </c>
      <c r="D86" s="45">
        <v>8</v>
      </c>
      <c r="E86" s="144"/>
      <c r="F86" s="63">
        <f>D86*E86</f>
        <v>0</v>
      </c>
    </row>
    <row r="87" spans="1:6" s="1" customFormat="1" ht="15.75" x14ac:dyDescent="0.25">
      <c r="A87" s="16">
        <v>3</v>
      </c>
      <c r="B87" s="46" t="s">
        <v>53</v>
      </c>
      <c r="C87" s="46" t="s">
        <v>54</v>
      </c>
      <c r="D87" s="45">
        <v>1</v>
      </c>
      <c r="E87" s="144"/>
      <c r="F87" s="63">
        <f>D87*E87</f>
        <v>0</v>
      </c>
    </row>
    <row r="88" spans="1:6" s="1" customFormat="1" ht="15.75" x14ac:dyDescent="0.25">
      <c r="A88" s="60"/>
      <c r="B88" s="48" t="s">
        <v>55</v>
      </c>
      <c r="C88" s="48"/>
      <c r="D88" s="49"/>
      <c r="E88" s="49"/>
      <c r="F88" s="50">
        <f>SUM(F85:F87)</f>
        <v>0</v>
      </c>
    </row>
    <row r="89" spans="1:6" s="1" customFormat="1" ht="15.75" x14ac:dyDescent="0.25">
      <c r="A89" s="20" t="s">
        <v>7</v>
      </c>
      <c r="B89" s="42" t="s">
        <v>89</v>
      </c>
      <c r="C89" s="55"/>
      <c r="D89" s="56"/>
      <c r="E89" s="56"/>
      <c r="F89" s="57"/>
    </row>
    <row r="90" spans="1:6" s="1" customFormat="1" ht="15.75" x14ac:dyDescent="0.25">
      <c r="A90" s="16">
        <v>1</v>
      </c>
      <c r="B90" s="58" t="s">
        <v>60</v>
      </c>
      <c r="C90" s="58" t="s">
        <v>56</v>
      </c>
      <c r="D90" s="59">
        <v>20</v>
      </c>
      <c r="E90" s="146"/>
      <c r="F90" s="64">
        <f>D90*E90</f>
        <v>0</v>
      </c>
    </row>
    <row r="91" spans="1:6" s="1" customFormat="1" ht="15.75" x14ac:dyDescent="0.25">
      <c r="A91" s="16">
        <v>2</v>
      </c>
      <c r="B91" s="58" t="s">
        <v>61</v>
      </c>
      <c r="C91" s="58" t="s">
        <v>56</v>
      </c>
      <c r="D91" s="59">
        <v>25</v>
      </c>
      <c r="E91" s="146"/>
      <c r="F91" s="64">
        <f t="shared" ref="F91:F92" si="12">D91*E91</f>
        <v>0</v>
      </c>
    </row>
    <row r="92" spans="1:6" s="1" customFormat="1" ht="15.75" x14ac:dyDescent="0.25">
      <c r="A92" s="16">
        <v>3</v>
      </c>
      <c r="B92" s="58" t="s">
        <v>62</v>
      </c>
      <c r="C92" s="58" t="s">
        <v>90</v>
      </c>
      <c r="D92" s="59">
        <v>1</v>
      </c>
      <c r="E92" s="146"/>
      <c r="F92" s="64">
        <f t="shared" si="12"/>
        <v>0</v>
      </c>
    </row>
    <row r="93" spans="1:6" s="1" customFormat="1" ht="15.75" x14ac:dyDescent="0.25">
      <c r="A93" s="60"/>
      <c r="B93" s="48" t="s">
        <v>55</v>
      </c>
      <c r="C93" s="48"/>
      <c r="D93" s="49"/>
      <c r="E93" s="49"/>
      <c r="F93" s="50">
        <f>SUM(F90:F92)</f>
        <v>0</v>
      </c>
    </row>
    <row r="94" spans="1:6" s="1" customFormat="1" ht="15.75" x14ac:dyDescent="0.25">
      <c r="A94" s="34"/>
      <c r="B94" s="35" t="s">
        <v>105</v>
      </c>
      <c r="C94" s="36"/>
      <c r="D94" s="36"/>
      <c r="E94" s="36"/>
      <c r="F94" s="37">
        <f>F72+F78+F83+F88+F93</f>
        <v>0</v>
      </c>
    </row>
    <row r="95" spans="1:6" s="1" customFormat="1" ht="15.75" x14ac:dyDescent="0.25">
      <c r="A95" s="72"/>
      <c r="B95" s="42"/>
      <c r="C95" s="42"/>
      <c r="D95" s="44"/>
      <c r="E95" s="44"/>
      <c r="F95" s="62"/>
    </row>
    <row r="96" spans="1:6" s="1" customFormat="1" ht="15.75" x14ac:dyDescent="0.25">
      <c r="A96" s="87">
        <v>4</v>
      </c>
      <c r="B96" s="88" t="s">
        <v>107</v>
      </c>
      <c r="C96" s="79"/>
      <c r="D96" s="79"/>
      <c r="E96" s="79"/>
      <c r="F96" s="89"/>
    </row>
    <row r="97" spans="1:6" s="1" customFormat="1" ht="45.75" customHeight="1" x14ac:dyDescent="0.25">
      <c r="A97" s="16">
        <v>1</v>
      </c>
      <c r="B97" s="9" t="s">
        <v>240</v>
      </c>
      <c r="C97" s="10" t="s">
        <v>30</v>
      </c>
      <c r="D97" s="5">
        <v>2228.5100000000002</v>
      </c>
      <c r="E97" s="153"/>
      <c r="F97" s="33">
        <f t="shared" ref="F97:F110" si="13">E97*D97</f>
        <v>0</v>
      </c>
    </row>
    <row r="98" spans="1:6" s="1" customFormat="1" ht="78.75" customHeight="1" x14ac:dyDescent="0.25">
      <c r="A98" s="16">
        <v>2</v>
      </c>
      <c r="B98" s="9" t="s">
        <v>169</v>
      </c>
      <c r="C98" s="5" t="s">
        <v>30</v>
      </c>
      <c r="D98" s="5">
        <v>556</v>
      </c>
      <c r="E98" s="148"/>
      <c r="F98" s="18"/>
    </row>
    <row r="99" spans="1:6" s="1" customFormat="1" ht="19.5" customHeight="1" x14ac:dyDescent="0.25">
      <c r="A99" s="16">
        <v>3</v>
      </c>
      <c r="B99" s="9" t="s">
        <v>95</v>
      </c>
      <c r="C99" s="5" t="s">
        <v>54</v>
      </c>
      <c r="D99" s="5">
        <v>4</v>
      </c>
      <c r="E99" s="142"/>
      <c r="F99" s="33">
        <f>D99*E99</f>
        <v>0</v>
      </c>
    </row>
    <row r="100" spans="1:6" s="1" customFormat="1" ht="16.5" customHeight="1" x14ac:dyDescent="0.25">
      <c r="A100" s="16">
        <v>4</v>
      </c>
      <c r="B100" s="9" t="s">
        <v>96</v>
      </c>
      <c r="C100" s="5" t="s">
        <v>56</v>
      </c>
      <c r="D100" s="32">
        <v>15</v>
      </c>
      <c r="E100" s="142"/>
      <c r="F100" s="33">
        <f t="shared" ref="F100:F108" si="14">D100*E100</f>
        <v>0</v>
      </c>
    </row>
    <row r="101" spans="1:6" s="1" customFormat="1" ht="18.75" customHeight="1" x14ac:dyDescent="0.25">
      <c r="A101" s="16">
        <v>5</v>
      </c>
      <c r="B101" s="9" t="s">
        <v>97</v>
      </c>
      <c r="C101" s="5" t="s">
        <v>90</v>
      </c>
      <c r="D101" s="32">
        <v>1</v>
      </c>
      <c r="E101" s="142"/>
      <c r="F101" s="33">
        <f t="shared" si="14"/>
        <v>0</v>
      </c>
    </row>
    <row r="102" spans="1:6" s="1" customFormat="1" ht="18.75" customHeight="1" x14ac:dyDescent="0.25">
      <c r="A102" s="16">
        <v>6</v>
      </c>
      <c r="B102" s="9" t="s">
        <v>98</v>
      </c>
      <c r="C102" s="5" t="s">
        <v>99</v>
      </c>
      <c r="D102" s="32">
        <v>6</v>
      </c>
      <c r="E102" s="142"/>
      <c r="F102" s="33">
        <f t="shared" si="14"/>
        <v>0</v>
      </c>
    </row>
    <row r="103" spans="1:6" s="1" customFormat="1" ht="25.5" customHeight="1" x14ac:dyDescent="0.25">
      <c r="A103" s="16">
        <v>7</v>
      </c>
      <c r="B103" s="9" t="s">
        <v>100</v>
      </c>
      <c r="C103" s="5" t="s">
        <v>101</v>
      </c>
      <c r="D103" s="32">
        <v>2</v>
      </c>
      <c r="E103" s="142"/>
      <c r="F103" s="33">
        <f t="shared" si="14"/>
        <v>0</v>
      </c>
    </row>
    <row r="104" spans="1:6" s="1" customFormat="1" ht="25.5" customHeight="1" x14ac:dyDescent="0.25">
      <c r="A104" s="16">
        <v>8</v>
      </c>
      <c r="B104" s="9" t="s">
        <v>102</v>
      </c>
      <c r="C104" s="5" t="s">
        <v>103</v>
      </c>
      <c r="D104" s="32">
        <v>1</v>
      </c>
      <c r="E104" s="142"/>
      <c r="F104" s="33">
        <f t="shared" si="14"/>
        <v>0</v>
      </c>
    </row>
    <row r="105" spans="1:6" s="1" customFormat="1" ht="25.5" customHeight="1" x14ac:dyDescent="0.25">
      <c r="A105" s="16">
        <v>9</v>
      </c>
      <c r="B105" s="9" t="s">
        <v>164</v>
      </c>
      <c r="C105" s="5" t="s">
        <v>56</v>
      </c>
      <c r="D105" s="32">
        <v>5</v>
      </c>
      <c r="E105" s="142"/>
      <c r="F105" s="33">
        <f t="shared" si="14"/>
        <v>0</v>
      </c>
    </row>
    <row r="106" spans="1:6" s="1" customFormat="1" ht="25.5" customHeight="1" x14ac:dyDescent="0.25">
      <c r="A106" s="16">
        <v>10</v>
      </c>
      <c r="B106" s="9" t="s">
        <v>165</v>
      </c>
      <c r="C106" s="5" t="s">
        <v>56</v>
      </c>
      <c r="D106" s="32">
        <v>16</v>
      </c>
      <c r="E106" s="142"/>
      <c r="F106" s="33">
        <f t="shared" si="14"/>
        <v>0</v>
      </c>
    </row>
    <row r="107" spans="1:6" s="1" customFormat="1" ht="25.5" customHeight="1" x14ac:dyDescent="0.25">
      <c r="A107" s="16">
        <v>11</v>
      </c>
      <c r="B107" s="9" t="s">
        <v>166</v>
      </c>
      <c r="C107" s="5" t="s">
        <v>56</v>
      </c>
      <c r="D107" s="32">
        <v>14</v>
      </c>
      <c r="E107" s="142"/>
      <c r="F107" s="33">
        <f t="shared" si="14"/>
        <v>0</v>
      </c>
    </row>
    <row r="108" spans="1:6" s="1" customFormat="1" ht="18.75" customHeight="1" x14ac:dyDescent="0.25">
      <c r="A108" s="16">
        <v>12</v>
      </c>
      <c r="B108" s="9" t="s">
        <v>104</v>
      </c>
      <c r="C108" s="5" t="s">
        <v>56</v>
      </c>
      <c r="D108" s="32">
        <v>6</v>
      </c>
      <c r="E108" s="142"/>
      <c r="F108" s="33">
        <f t="shared" si="14"/>
        <v>0</v>
      </c>
    </row>
    <row r="109" spans="1:6" s="1" customFormat="1" ht="63.75" customHeight="1" x14ac:dyDescent="0.25">
      <c r="A109" s="16">
        <v>13</v>
      </c>
      <c r="B109" s="9" t="s">
        <v>170</v>
      </c>
      <c r="C109" s="5" t="s">
        <v>8</v>
      </c>
      <c r="D109" s="5">
        <v>2</v>
      </c>
      <c r="E109" s="148"/>
      <c r="F109" s="18">
        <f t="shared" si="13"/>
        <v>0</v>
      </c>
    </row>
    <row r="110" spans="1:6" s="1" customFormat="1" ht="31.5" customHeight="1" x14ac:dyDescent="0.25">
      <c r="A110" s="16">
        <v>14</v>
      </c>
      <c r="B110" s="9" t="s">
        <v>171</v>
      </c>
      <c r="C110" s="5" t="s">
        <v>8</v>
      </c>
      <c r="D110" s="5">
        <v>10</v>
      </c>
      <c r="E110" s="148"/>
      <c r="F110" s="18">
        <f t="shared" si="13"/>
        <v>0</v>
      </c>
    </row>
    <row r="111" spans="1:6" s="1" customFormat="1" ht="15.75" x14ac:dyDescent="0.25">
      <c r="A111" s="60"/>
      <c r="B111" s="48" t="s">
        <v>55</v>
      </c>
      <c r="C111" s="48"/>
      <c r="D111" s="49"/>
      <c r="E111" s="49"/>
      <c r="F111" s="50">
        <f>SUM(F97:F110)</f>
        <v>0</v>
      </c>
    </row>
    <row r="112" spans="1:6" s="1" customFormat="1" ht="15.75" x14ac:dyDescent="0.25">
      <c r="A112" s="34"/>
      <c r="B112" s="35" t="s">
        <v>106</v>
      </c>
      <c r="C112" s="36"/>
      <c r="D112" s="36"/>
      <c r="E112" s="36"/>
      <c r="F112" s="37">
        <f>F111</f>
        <v>0</v>
      </c>
    </row>
    <row r="113" spans="1:9" s="1" customFormat="1" ht="12" x14ac:dyDescent="0.2">
      <c r="A113" s="100"/>
      <c r="B113" s="101"/>
      <c r="C113" s="101"/>
      <c r="D113" s="101"/>
      <c r="E113" s="101"/>
      <c r="F113" s="102"/>
    </row>
    <row r="114" spans="1:9" s="1" customFormat="1" ht="15.75" x14ac:dyDescent="0.25">
      <c r="A114" s="87">
        <v>5</v>
      </c>
      <c r="B114" s="88" t="s">
        <v>110</v>
      </c>
      <c r="C114" s="79"/>
      <c r="D114" s="79"/>
      <c r="E114" s="79"/>
      <c r="F114" s="89"/>
    </row>
    <row r="115" spans="1:9" s="1" customFormat="1" ht="94.5" x14ac:dyDescent="0.25">
      <c r="A115" s="91" t="s">
        <v>37</v>
      </c>
      <c r="B115" s="92" t="s">
        <v>173</v>
      </c>
      <c r="C115" s="26"/>
      <c r="D115" s="26"/>
      <c r="E115" s="24"/>
      <c r="F115" s="93"/>
    </row>
    <row r="116" spans="1:9" s="1" customFormat="1" ht="15.75" x14ac:dyDescent="0.25">
      <c r="A116" s="22">
        <v>1</v>
      </c>
      <c r="B116" s="9" t="s">
        <v>108</v>
      </c>
      <c r="C116" s="5" t="s">
        <v>30</v>
      </c>
      <c r="D116" s="5">
        <v>144</v>
      </c>
      <c r="E116" s="142"/>
      <c r="F116" s="33">
        <f>E116*D116</f>
        <v>0</v>
      </c>
      <c r="I116" s="2"/>
    </row>
    <row r="117" spans="1:9" s="1" customFormat="1" ht="15.75" x14ac:dyDescent="0.25">
      <c r="A117" s="22">
        <v>2</v>
      </c>
      <c r="B117" s="9" t="s">
        <v>109</v>
      </c>
      <c r="C117" s="5" t="s">
        <v>30</v>
      </c>
      <c r="D117" s="5">
        <v>36</v>
      </c>
      <c r="E117" s="142"/>
      <c r="F117" s="33">
        <f>E117*D117</f>
        <v>0</v>
      </c>
    </row>
    <row r="118" spans="1:9" s="1" customFormat="1" ht="15.75" x14ac:dyDescent="0.25">
      <c r="A118" s="22">
        <v>3</v>
      </c>
      <c r="B118" s="9" t="s">
        <v>20</v>
      </c>
      <c r="C118" s="5" t="s">
        <v>30</v>
      </c>
      <c r="D118" s="5">
        <v>144</v>
      </c>
      <c r="E118" s="142"/>
      <c r="F118" s="33">
        <f>E118*D118</f>
        <v>0</v>
      </c>
    </row>
    <row r="119" spans="1:9" s="1" customFormat="1" ht="15.75" x14ac:dyDescent="0.25">
      <c r="A119" s="60"/>
      <c r="B119" s="48" t="s">
        <v>55</v>
      </c>
      <c r="C119" s="48"/>
      <c r="D119" s="49"/>
      <c r="E119" s="49"/>
      <c r="F119" s="50">
        <f>F116+F117+F118</f>
        <v>0</v>
      </c>
    </row>
    <row r="120" spans="1:9" s="1" customFormat="1" ht="15.75" x14ac:dyDescent="0.25">
      <c r="A120" s="34"/>
      <c r="B120" s="35" t="s">
        <v>111</v>
      </c>
      <c r="C120" s="36"/>
      <c r="D120" s="36"/>
      <c r="E120" s="36"/>
      <c r="F120" s="37">
        <f>F119</f>
        <v>0</v>
      </c>
    </row>
    <row r="121" spans="1:9" s="1" customFormat="1" ht="15.75" x14ac:dyDescent="0.25">
      <c r="A121" s="16"/>
      <c r="B121" s="4"/>
      <c r="C121" s="5"/>
      <c r="D121" s="5"/>
      <c r="E121" s="24"/>
      <c r="F121" s="19"/>
    </row>
    <row r="122" spans="1:9" s="1" customFormat="1" ht="15.75" x14ac:dyDescent="0.25">
      <c r="A122" s="74">
        <v>6</v>
      </c>
      <c r="B122" s="75" t="s">
        <v>251</v>
      </c>
      <c r="C122" s="79"/>
      <c r="D122" s="79"/>
      <c r="E122" s="79"/>
      <c r="F122" s="89"/>
    </row>
    <row r="123" spans="1:9" s="1" customFormat="1" ht="33.75" customHeight="1" x14ac:dyDescent="0.25">
      <c r="A123" s="22">
        <v>1</v>
      </c>
      <c r="B123" s="11" t="s">
        <v>168</v>
      </c>
      <c r="C123" s="5" t="s">
        <v>112</v>
      </c>
      <c r="D123" s="5">
        <v>1</v>
      </c>
      <c r="E123" s="142"/>
      <c r="F123" s="33">
        <f t="shared" ref="F123:F133" si="15">E123*D123</f>
        <v>0</v>
      </c>
    </row>
    <row r="124" spans="1:9" s="1" customFormat="1" ht="32.25" customHeight="1" x14ac:dyDescent="0.25">
      <c r="A124" s="22">
        <v>2</v>
      </c>
      <c r="B124" s="9" t="s">
        <v>250</v>
      </c>
      <c r="C124" s="10" t="s">
        <v>12</v>
      </c>
      <c r="D124" s="10">
        <v>20</v>
      </c>
      <c r="E124" s="151"/>
      <c r="F124" s="33">
        <f t="shared" si="15"/>
        <v>0</v>
      </c>
    </row>
    <row r="125" spans="1:9" s="1" customFormat="1" ht="15" customHeight="1" x14ac:dyDescent="0.25">
      <c r="A125" s="22">
        <v>3</v>
      </c>
      <c r="B125" s="9" t="s">
        <v>183</v>
      </c>
      <c r="C125" s="10" t="s">
        <v>12</v>
      </c>
      <c r="D125" s="10">
        <v>8</v>
      </c>
      <c r="E125" s="151"/>
      <c r="F125" s="33">
        <f t="shared" si="15"/>
        <v>0</v>
      </c>
    </row>
    <row r="126" spans="1:9" s="1" customFormat="1" ht="15" customHeight="1" x14ac:dyDescent="0.25">
      <c r="A126" s="22">
        <v>4</v>
      </c>
      <c r="B126" s="9" t="s">
        <v>182</v>
      </c>
      <c r="C126" s="10" t="s">
        <v>12</v>
      </c>
      <c r="D126" s="10">
        <v>20</v>
      </c>
      <c r="E126" s="151"/>
      <c r="F126" s="33">
        <f t="shared" si="15"/>
        <v>0</v>
      </c>
    </row>
    <row r="127" spans="1:9" s="1" customFormat="1" ht="15" customHeight="1" x14ac:dyDescent="0.25">
      <c r="A127" s="22">
        <v>5</v>
      </c>
      <c r="B127" s="9" t="s">
        <v>192</v>
      </c>
      <c r="C127" s="10" t="s">
        <v>12</v>
      </c>
      <c r="D127" s="10">
        <v>5</v>
      </c>
      <c r="E127" s="151"/>
      <c r="F127" s="33">
        <f t="shared" si="15"/>
        <v>0</v>
      </c>
    </row>
    <row r="128" spans="1:9" s="1" customFormat="1" ht="15" customHeight="1" x14ac:dyDescent="0.25">
      <c r="A128" s="22">
        <v>6</v>
      </c>
      <c r="B128" s="9" t="s">
        <v>184</v>
      </c>
      <c r="C128" s="10" t="s">
        <v>56</v>
      </c>
      <c r="D128" s="10">
        <v>10</v>
      </c>
      <c r="E128" s="151"/>
      <c r="F128" s="33">
        <f t="shared" si="15"/>
        <v>0</v>
      </c>
    </row>
    <row r="129" spans="1:6" s="1" customFormat="1" ht="15" customHeight="1" x14ac:dyDescent="0.25">
      <c r="A129" s="22">
        <v>7</v>
      </c>
      <c r="B129" s="9" t="s">
        <v>249</v>
      </c>
      <c r="C129" s="10" t="s">
        <v>12</v>
      </c>
      <c r="D129" s="10">
        <v>2</v>
      </c>
      <c r="E129" s="151"/>
      <c r="F129" s="33">
        <f t="shared" si="15"/>
        <v>0</v>
      </c>
    </row>
    <row r="130" spans="1:6" s="1" customFormat="1" ht="15" customHeight="1" x14ac:dyDescent="0.25">
      <c r="A130" s="22">
        <v>8</v>
      </c>
      <c r="B130" s="9" t="s">
        <v>113</v>
      </c>
      <c r="C130" s="10" t="s">
        <v>15</v>
      </c>
      <c r="D130" s="10">
        <v>2</v>
      </c>
      <c r="E130" s="151"/>
      <c r="F130" s="33">
        <f t="shared" si="15"/>
        <v>0</v>
      </c>
    </row>
    <row r="131" spans="1:6" s="1" customFormat="1" ht="15" customHeight="1" x14ac:dyDescent="0.25">
      <c r="A131" s="22">
        <v>9</v>
      </c>
      <c r="B131" s="9" t="s">
        <v>185</v>
      </c>
      <c r="C131" s="10" t="s">
        <v>15</v>
      </c>
      <c r="D131" s="10">
        <v>2</v>
      </c>
      <c r="E131" s="151"/>
      <c r="F131" s="33">
        <f t="shared" si="15"/>
        <v>0</v>
      </c>
    </row>
    <row r="132" spans="1:6" s="1" customFormat="1" ht="15" customHeight="1" x14ac:dyDescent="0.25">
      <c r="A132" s="22">
        <v>10</v>
      </c>
      <c r="B132" s="9" t="s">
        <v>186</v>
      </c>
      <c r="C132" s="10" t="s">
        <v>15</v>
      </c>
      <c r="D132" s="10">
        <v>2</v>
      </c>
      <c r="E132" s="151"/>
      <c r="F132" s="33">
        <f t="shared" si="15"/>
        <v>0</v>
      </c>
    </row>
    <row r="133" spans="1:6" s="1" customFormat="1" ht="15" customHeight="1" x14ac:dyDescent="0.25">
      <c r="A133" s="22">
        <v>11</v>
      </c>
      <c r="B133" s="9" t="s">
        <v>187</v>
      </c>
      <c r="C133" s="10" t="s">
        <v>16</v>
      </c>
      <c r="D133" s="10">
        <v>8</v>
      </c>
      <c r="E133" s="151"/>
      <c r="F133" s="33">
        <f t="shared" si="15"/>
        <v>0</v>
      </c>
    </row>
    <row r="134" spans="1:6" s="1" customFormat="1" ht="15.75" x14ac:dyDescent="0.25">
      <c r="A134" s="60"/>
      <c r="B134" s="48" t="s">
        <v>55</v>
      </c>
      <c r="C134" s="48"/>
      <c r="D134" s="49"/>
      <c r="E134" s="49"/>
      <c r="F134" s="50">
        <f>SUM(F123:F133)</f>
        <v>0</v>
      </c>
    </row>
    <row r="135" spans="1:6" s="1" customFormat="1" ht="15.75" x14ac:dyDescent="0.25">
      <c r="A135" s="34"/>
      <c r="B135" s="35" t="s">
        <v>115</v>
      </c>
      <c r="C135" s="36"/>
      <c r="D135" s="36"/>
      <c r="E135" s="36"/>
      <c r="F135" s="37">
        <f>F134</f>
        <v>0</v>
      </c>
    </row>
    <row r="136" spans="1:6" s="1" customFormat="1" ht="15.75" x14ac:dyDescent="0.25">
      <c r="A136" s="16"/>
      <c r="B136" s="5"/>
      <c r="C136" s="5"/>
      <c r="D136" s="5"/>
      <c r="E136" s="5"/>
      <c r="F136" s="21"/>
    </row>
    <row r="137" spans="1:6" s="1" customFormat="1" ht="14.25" customHeight="1" x14ac:dyDescent="0.25">
      <c r="A137" s="87">
        <v>7</v>
      </c>
      <c r="B137" s="88" t="s">
        <v>24</v>
      </c>
      <c r="C137" s="79"/>
      <c r="D137" s="79"/>
      <c r="E137" s="79"/>
      <c r="F137" s="89"/>
    </row>
    <row r="138" spans="1:6" s="1" customFormat="1" ht="28.5" customHeight="1" x14ac:dyDescent="0.25">
      <c r="A138" s="16">
        <v>1</v>
      </c>
      <c r="B138" s="11" t="s">
        <v>200</v>
      </c>
      <c r="C138" s="5" t="s">
        <v>112</v>
      </c>
      <c r="D138" s="5">
        <v>1</v>
      </c>
      <c r="E138" s="142"/>
      <c r="F138" s="33">
        <f t="shared" ref="F138:F147" si="16">E138*D138</f>
        <v>0</v>
      </c>
    </row>
    <row r="139" spans="1:6" s="1" customFormat="1" ht="32.25" customHeight="1" x14ac:dyDescent="0.25">
      <c r="A139" s="16">
        <v>2</v>
      </c>
      <c r="B139" s="11" t="s">
        <v>199</v>
      </c>
      <c r="C139" s="5" t="s">
        <v>112</v>
      </c>
      <c r="D139" s="5">
        <v>1</v>
      </c>
      <c r="E139" s="142"/>
      <c r="F139" s="33">
        <f t="shared" si="16"/>
        <v>0</v>
      </c>
    </row>
    <row r="140" spans="1:6" s="1" customFormat="1" ht="15.75" x14ac:dyDescent="0.25">
      <c r="A140" s="16">
        <v>3</v>
      </c>
      <c r="B140" s="11" t="s">
        <v>17</v>
      </c>
      <c r="C140" s="5" t="s">
        <v>12</v>
      </c>
      <c r="D140" s="5">
        <v>2</v>
      </c>
      <c r="E140" s="142"/>
      <c r="F140" s="33">
        <f t="shared" si="16"/>
        <v>0</v>
      </c>
    </row>
    <row r="141" spans="1:6" s="1" customFormat="1" ht="15.75" x14ac:dyDescent="0.25">
      <c r="A141" s="16">
        <v>4</v>
      </c>
      <c r="B141" s="11" t="s">
        <v>18</v>
      </c>
      <c r="C141" s="5" t="s">
        <v>12</v>
      </c>
      <c r="D141" s="5">
        <v>2</v>
      </c>
      <c r="E141" s="142"/>
      <c r="F141" s="33">
        <f t="shared" si="16"/>
        <v>0</v>
      </c>
    </row>
    <row r="142" spans="1:6" s="1" customFormat="1" ht="15.75" x14ac:dyDescent="0.25">
      <c r="A142" s="16">
        <v>5</v>
      </c>
      <c r="B142" s="11" t="s">
        <v>135</v>
      </c>
      <c r="C142" s="5" t="s">
        <v>12</v>
      </c>
      <c r="D142" s="5">
        <v>5</v>
      </c>
      <c r="E142" s="142"/>
      <c r="F142" s="33">
        <f t="shared" si="16"/>
        <v>0</v>
      </c>
    </row>
    <row r="143" spans="1:6" s="1" customFormat="1" ht="15.75" x14ac:dyDescent="0.25">
      <c r="A143" s="16">
        <v>6</v>
      </c>
      <c r="B143" s="11" t="s">
        <v>136</v>
      </c>
      <c r="C143" s="5" t="s">
        <v>12</v>
      </c>
      <c r="D143" s="5">
        <v>5</v>
      </c>
      <c r="E143" s="142"/>
      <c r="F143" s="33">
        <f t="shared" si="16"/>
        <v>0</v>
      </c>
    </row>
    <row r="144" spans="1:6" s="1" customFormat="1" ht="15.75" x14ac:dyDescent="0.25">
      <c r="A144" s="16">
        <v>7</v>
      </c>
      <c r="B144" s="11" t="s">
        <v>19</v>
      </c>
      <c r="C144" s="5" t="s">
        <v>12</v>
      </c>
      <c r="D144" s="5">
        <v>1</v>
      </c>
      <c r="E144" s="142"/>
      <c r="F144" s="33">
        <f t="shared" si="16"/>
        <v>0</v>
      </c>
    </row>
    <row r="145" spans="1:6" s="1" customFormat="1" ht="15.75" x14ac:dyDescent="0.25">
      <c r="A145" s="16">
        <v>8</v>
      </c>
      <c r="B145" s="11" t="s">
        <v>116</v>
      </c>
      <c r="C145" s="5" t="s">
        <v>12</v>
      </c>
      <c r="D145" s="5">
        <v>1</v>
      </c>
      <c r="E145" s="142"/>
      <c r="F145" s="33">
        <f t="shared" si="16"/>
        <v>0</v>
      </c>
    </row>
    <row r="146" spans="1:6" s="1" customFormat="1" ht="15.75" x14ac:dyDescent="0.25">
      <c r="A146" s="16">
        <v>9</v>
      </c>
      <c r="B146" s="11" t="s">
        <v>118</v>
      </c>
      <c r="C146" s="5" t="s">
        <v>12</v>
      </c>
      <c r="D146" s="5">
        <v>3</v>
      </c>
      <c r="E146" s="142"/>
      <c r="F146" s="33">
        <f t="shared" si="16"/>
        <v>0</v>
      </c>
    </row>
    <row r="147" spans="1:6" s="1" customFormat="1" ht="31.5" x14ac:dyDescent="0.25">
      <c r="A147" s="16">
        <v>10</v>
      </c>
      <c r="B147" s="11" t="s">
        <v>137</v>
      </c>
      <c r="C147" s="5" t="s">
        <v>12</v>
      </c>
      <c r="D147" s="5">
        <v>5</v>
      </c>
      <c r="E147" s="142"/>
      <c r="F147" s="33">
        <f t="shared" si="16"/>
        <v>0</v>
      </c>
    </row>
    <row r="148" spans="1:6" s="1" customFormat="1" ht="15.75" x14ac:dyDescent="0.25">
      <c r="A148" s="60"/>
      <c r="B148" s="48" t="s">
        <v>55</v>
      </c>
      <c r="C148" s="48"/>
      <c r="D148" s="49"/>
      <c r="E148" s="49"/>
      <c r="F148" s="50">
        <f>SUM(F138:F147)</f>
        <v>0</v>
      </c>
    </row>
    <row r="149" spans="1:6" s="1" customFormat="1" ht="15.75" x14ac:dyDescent="0.25">
      <c r="A149" s="34"/>
      <c r="B149" s="35" t="s">
        <v>117</v>
      </c>
      <c r="C149" s="36"/>
      <c r="D149" s="36"/>
      <c r="E149" s="36"/>
      <c r="F149" s="37">
        <f>F148</f>
        <v>0</v>
      </c>
    </row>
    <row r="150" spans="1:6" s="1" customFormat="1" ht="15.75" x14ac:dyDescent="0.25">
      <c r="A150" s="72"/>
      <c r="B150" s="94"/>
      <c r="C150" s="25"/>
      <c r="D150" s="25"/>
      <c r="E150" s="25"/>
      <c r="F150" s="90"/>
    </row>
    <row r="151" spans="1:6" s="1" customFormat="1" ht="15.75" x14ac:dyDescent="0.25">
      <c r="A151" s="74">
        <v>8</v>
      </c>
      <c r="B151" s="116" t="s">
        <v>224</v>
      </c>
      <c r="C151" s="117"/>
      <c r="D151" s="118"/>
      <c r="E151" s="79"/>
      <c r="F151" s="89"/>
    </row>
    <row r="152" spans="1:6" s="1" customFormat="1" ht="66" customHeight="1" x14ac:dyDescent="0.25">
      <c r="A152" s="16">
        <v>1</v>
      </c>
      <c r="B152" s="11" t="s">
        <v>119</v>
      </c>
      <c r="C152" s="5" t="s">
        <v>112</v>
      </c>
      <c r="D152" s="5">
        <v>1</v>
      </c>
      <c r="E152" s="142"/>
      <c r="F152" s="33">
        <f t="shared" ref="F152:F153" si="17">E152*D152</f>
        <v>0</v>
      </c>
    </row>
    <row r="153" spans="1:6" s="1" customFormat="1" ht="15" customHeight="1" x14ac:dyDescent="0.25">
      <c r="A153" s="16">
        <v>2</v>
      </c>
      <c r="B153" s="5" t="s">
        <v>120</v>
      </c>
      <c r="C153" s="5" t="s">
        <v>112</v>
      </c>
      <c r="D153" s="5">
        <v>1</v>
      </c>
      <c r="E153" s="142"/>
      <c r="F153" s="33">
        <f t="shared" si="17"/>
        <v>0</v>
      </c>
    </row>
    <row r="154" spans="1:6" s="1" customFormat="1" ht="15.75" x14ac:dyDescent="0.25">
      <c r="A154" s="60"/>
      <c r="B154" s="48" t="s">
        <v>55</v>
      </c>
      <c r="C154" s="48"/>
      <c r="D154" s="49"/>
      <c r="E154" s="49"/>
      <c r="F154" s="50">
        <f>SUM(F152:F153)</f>
        <v>0</v>
      </c>
    </row>
    <row r="155" spans="1:6" s="1" customFormat="1" ht="15.75" x14ac:dyDescent="0.25">
      <c r="A155" s="34"/>
      <c r="B155" s="35" t="s">
        <v>121</v>
      </c>
      <c r="C155" s="36"/>
      <c r="D155" s="36"/>
      <c r="E155" s="36"/>
      <c r="F155" s="37">
        <f>F154</f>
        <v>0</v>
      </c>
    </row>
    <row r="156" spans="1:6" s="1" customFormat="1" ht="15.75" x14ac:dyDescent="0.25">
      <c r="A156" s="16"/>
      <c r="B156" s="3"/>
      <c r="C156" s="5"/>
      <c r="D156" s="5"/>
      <c r="E156" s="24"/>
      <c r="F156" s="19"/>
    </row>
    <row r="157" spans="1:6" s="1" customFormat="1" ht="15.75" x14ac:dyDescent="0.25">
      <c r="A157" s="74">
        <v>9</v>
      </c>
      <c r="B157" s="75" t="s">
        <v>122</v>
      </c>
      <c r="C157" s="79"/>
      <c r="D157" s="79"/>
      <c r="E157" s="95"/>
      <c r="F157" s="96"/>
    </row>
    <row r="158" spans="1:6" s="1" customFormat="1" ht="31.5" x14ac:dyDescent="0.25">
      <c r="A158" s="16">
        <v>1</v>
      </c>
      <c r="B158" s="11" t="s">
        <v>123</v>
      </c>
      <c r="C158" s="5" t="s">
        <v>56</v>
      </c>
      <c r="D158" s="5">
        <v>250</v>
      </c>
      <c r="E158" s="142"/>
      <c r="F158" s="33">
        <f t="shared" ref="F158:F160" si="18">E158*D158</f>
        <v>0</v>
      </c>
    </row>
    <row r="159" spans="1:6" s="1" customFormat="1" ht="31.5" x14ac:dyDescent="0.25">
      <c r="A159" s="16">
        <v>2</v>
      </c>
      <c r="B159" s="11" t="s">
        <v>138</v>
      </c>
      <c r="C159" s="5" t="s">
        <v>112</v>
      </c>
      <c r="D159" s="5">
        <v>1</v>
      </c>
      <c r="E159" s="142"/>
      <c r="F159" s="33">
        <f t="shared" si="18"/>
        <v>0</v>
      </c>
    </row>
    <row r="160" spans="1:6" s="1" customFormat="1" ht="16.5" customHeight="1" x14ac:dyDescent="0.25">
      <c r="A160" s="16">
        <v>3</v>
      </c>
      <c r="B160" s="11" t="s">
        <v>124</v>
      </c>
      <c r="C160" s="5" t="s">
        <v>21</v>
      </c>
      <c r="D160" s="5">
        <v>1</v>
      </c>
      <c r="E160" s="142"/>
      <c r="F160" s="33">
        <f t="shared" si="18"/>
        <v>0</v>
      </c>
    </row>
    <row r="161" spans="1:6" s="1" customFormat="1" ht="15.75" x14ac:dyDescent="0.25">
      <c r="A161" s="60"/>
      <c r="B161" s="48" t="s">
        <v>55</v>
      </c>
      <c r="C161" s="48"/>
      <c r="D161" s="49"/>
      <c r="E161" s="49"/>
      <c r="F161" s="50">
        <f>SUM(F158:F160)</f>
        <v>0</v>
      </c>
    </row>
    <row r="162" spans="1:6" s="1" customFormat="1" ht="15.75" x14ac:dyDescent="0.25">
      <c r="A162" s="34"/>
      <c r="B162" s="35" t="s">
        <v>125</v>
      </c>
      <c r="C162" s="36"/>
      <c r="D162" s="36"/>
      <c r="E162" s="36"/>
      <c r="F162" s="37">
        <f>F161</f>
        <v>0</v>
      </c>
    </row>
    <row r="163" spans="1:6" s="1" customFormat="1" ht="15.75" x14ac:dyDescent="0.25">
      <c r="A163" s="16"/>
      <c r="B163" s="5"/>
      <c r="C163" s="5"/>
      <c r="D163" s="5"/>
      <c r="E163" s="26"/>
      <c r="F163" s="21"/>
    </row>
    <row r="164" spans="1:6" s="1" customFormat="1" ht="15.75" x14ac:dyDescent="0.25">
      <c r="A164" s="87">
        <v>10</v>
      </c>
      <c r="B164" s="88" t="s">
        <v>126</v>
      </c>
      <c r="C164" s="79"/>
      <c r="D164" s="79"/>
      <c r="E164" s="79"/>
      <c r="F164" s="89"/>
    </row>
    <row r="165" spans="1:6" s="1" customFormat="1" ht="46.5" customHeight="1" x14ac:dyDescent="0.25">
      <c r="A165" s="16">
        <v>1</v>
      </c>
      <c r="B165" s="11" t="s">
        <v>241</v>
      </c>
      <c r="C165" s="5" t="s">
        <v>30</v>
      </c>
      <c r="D165" s="5">
        <v>480</v>
      </c>
      <c r="E165" s="142"/>
      <c r="F165" s="33">
        <f>E165*D165</f>
        <v>0</v>
      </c>
    </row>
    <row r="166" spans="1:6" s="1" customFormat="1" ht="61.5" customHeight="1" x14ac:dyDescent="0.25">
      <c r="A166" s="16">
        <v>2</v>
      </c>
      <c r="B166" s="11" t="s">
        <v>234</v>
      </c>
      <c r="C166" s="5" t="s">
        <v>30</v>
      </c>
      <c r="D166" s="5">
        <v>3047.52</v>
      </c>
      <c r="E166" s="142"/>
      <c r="F166" s="33">
        <f>E166*D166</f>
        <v>0</v>
      </c>
    </row>
    <row r="167" spans="1:6" s="1" customFormat="1" ht="30.75" customHeight="1" x14ac:dyDescent="0.25">
      <c r="A167" s="16">
        <v>3</v>
      </c>
      <c r="B167" s="11" t="s">
        <v>242</v>
      </c>
      <c r="C167" s="5" t="s">
        <v>30</v>
      </c>
      <c r="D167" s="5">
        <v>6076.26</v>
      </c>
      <c r="E167" s="142"/>
      <c r="F167" s="33">
        <f>E167*D167</f>
        <v>0</v>
      </c>
    </row>
    <row r="168" spans="1:6" s="1" customFormat="1" ht="27.75" customHeight="1" x14ac:dyDescent="0.25">
      <c r="A168" s="16">
        <v>4</v>
      </c>
      <c r="B168" s="11" t="s">
        <v>248</v>
      </c>
      <c r="C168" s="5" t="s">
        <v>23</v>
      </c>
      <c r="D168" s="5">
        <v>5</v>
      </c>
      <c r="E168" s="142"/>
      <c r="F168" s="33">
        <f t="shared" ref="F168:F170" si="19">E168*D168</f>
        <v>0</v>
      </c>
    </row>
    <row r="169" spans="1:6" s="1" customFormat="1" ht="27.75" customHeight="1" x14ac:dyDescent="0.25">
      <c r="A169" s="16">
        <v>5</v>
      </c>
      <c r="B169" s="11" t="s">
        <v>129</v>
      </c>
      <c r="C169" s="5" t="s">
        <v>30</v>
      </c>
      <c r="D169" s="5">
        <v>120.84</v>
      </c>
      <c r="E169" s="142"/>
      <c r="F169" s="33">
        <f t="shared" si="19"/>
        <v>0</v>
      </c>
    </row>
    <row r="170" spans="1:6" s="1" customFormat="1" ht="14.25" customHeight="1" x14ac:dyDescent="0.25">
      <c r="A170" s="16">
        <v>6</v>
      </c>
      <c r="B170" s="11" t="s">
        <v>127</v>
      </c>
      <c r="C170" s="5" t="s">
        <v>21</v>
      </c>
      <c r="D170" s="5">
        <v>1</v>
      </c>
      <c r="E170" s="142"/>
      <c r="F170" s="33">
        <f t="shared" si="19"/>
        <v>0</v>
      </c>
    </row>
    <row r="171" spans="1:6" s="1" customFormat="1" ht="15.75" x14ac:dyDescent="0.25">
      <c r="A171" s="60"/>
      <c r="B171" s="48" t="s">
        <v>55</v>
      </c>
      <c r="C171" s="48"/>
      <c r="D171" s="49"/>
      <c r="E171" s="49"/>
      <c r="F171" s="50">
        <f>SUM(F165:F170)</f>
        <v>0</v>
      </c>
    </row>
    <row r="172" spans="1:6" s="1" customFormat="1" ht="15.75" x14ac:dyDescent="0.25">
      <c r="A172" s="34"/>
      <c r="B172" s="35" t="s">
        <v>128</v>
      </c>
      <c r="C172" s="36"/>
      <c r="D172" s="36"/>
      <c r="E172" s="36"/>
      <c r="F172" s="37">
        <f>F171</f>
        <v>0</v>
      </c>
    </row>
    <row r="173" spans="1:6" s="1" customFormat="1" ht="15.75" x14ac:dyDescent="0.25">
      <c r="A173" s="72"/>
      <c r="B173" s="94"/>
      <c r="C173" s="25"/>
      <c r="D173" s="25"/>
      <c r="E173" s="25"/>
      <c r="F173" s="90"/>
    </row>
    <row r="174" spans="1:6" s="1" customFormat="1" ht="15.75" x14ac:dyDescent="0.25">
      <c r="A174" s="87">
        <v>11</v>
      </c>
      <c r="B174" s="88" t="s">
        <v>252</v>
      </c>
      <c r="C174" s="79"/>
      <c r="D174" s="79"/>
      <c r="E174" s="79"/>
      <c r="F174" s="89"/>
    </row>
    <row r="175" spans="1:6" s="1" customFormat="1" ht="78.75" x14ac:dyDescent="0.25">
      <c r="A175" s="72">
        <v>1</v>
      </c>
      <c r="B175" s="103" t="s">
        <v>243</v>
      </c>
      <c r="C175" s="26" t="s">
        <v>0</v>
      </c>
      <c r="D175" s="26">
        <v>1</v>
      </c>
      <c r="E175" s="143"/>
      <c r="F175" s="93">
        <f>D175*E175</f>
        <v>0</v>
      </c>
    </row>
    <row r="176" spans="1:6" s="1" customFormat="1" ht="15.75" x14ac:dyDescent="0.25">
      <c r="A176" s="34"/>
      <c r="B176" s="35" t="s">
        <v>134</v>
      </c>
      <c r="C176" s="36"/>
      <c r="D176" s="36"/>
      <c r="E176" s="36"/>
      <c r="F176" s="37">
        <f>F175</f>
        <v>0</v>
      </c>
    </row>
    <row r="177" spans="1:6" s="1" customFormat="1" ht="15.75" x14ac:dyDescent="0.25">
      <c r="A177" s="16"/>
      <c r="B177" s="3"/>
      <c r="C177" s="5"/>
      <c r="D177" s="5"/>
      <c r="E177" s="24"/>
      <c r="F177" s="19"/>
    </row>
    <row r="178" spans="1:6" s="1" customFormat="1" ht="15.75" x14ac:dyDescent="0.25">
      <c r="A178" s="97"/>
      <c r="B178" s="141" t="s">
        <v>130</v>
      </c>
      <c r="C178" s="141"/>
      <c r="D178" s="141"/>
      <c r="E178" s="148"/>
      <c r="F178" s="98">
        <f>F14+F63+F94+F112+F120+F135+F149+F155+F162+F172+F176</f>
        <v>0</v>
      </c>
    </row>
    <row r="179" spans="1:6" s="1" customFormat="1" ht="15.75" x14ac:dyDescent="0.25">
      <c r="A179" s="97"/>
      <c r="B179" s="141" t="s">
        <v>132</v>
      </c>
      <c r="C179" s="141"/>
      <c r="D179" s="141"/>
      <c r="E179" s="148"/>
      <c r="F179" s="19">
        <f>F178*20%</f>
        <v>0</v>
      </c>
    </row>
    <row r="180" spans="1:6" s="1" customFormat="1" ht="15.75" x14ac:dyDescent="0.25">
      <c r="A180" s="97"/>
      <c r="B180" s="140" t="s">
        <v>141</v>
      </c>
      <c r="C180" s="140"/>
      <c r="D180" s="140"/>
      <c r="E180" s="148"/>
      <c r="F180" s="19">
        <f>F178*15%</f>
        <v>0</v>
      </c>
    </row>
    <row r="181" spans="1:6" s="1" customFormat="1" ht="15.75" x14ac:dyDescent="0.25">
      <c r="A181" s="97"/>
      <c r="B181" s="121" t="s">
        <v>131</v>
      </c>
      <c r="C181" s="122"/>
      <c r="D181" s="123"/>
      <c r="E181" s="148"/>
      <c r="F181" s="19">
        <f>F178*10%</f>
        <v>0</v>
      </c>
    </row>
    <row r="182" spans="1:6" s="1" customFormat="1" ht="15.75" x14ac:dyDescent="0.25">
      <c r="A182" s="97"/>
      <c r="B182" s="121" t="s">
        <v>133</v>
      </c>
      <c r="C182" s="122"/>
      <c r="D182" s="122"/>
      <c r="E182" s="123"/>
      <c r="F182" s="19">
        <f>F178*3%</f>
        <v>0</v>
      </c>
    </row>
    <row r="183" spans="1:6" s="1" customFormat="1" ht="20.100000000000001" customHeight="1" thickBot="1" x14ac:dyDescent="0.3">
      <c r="A183" s="23"/>
      <c r="B183" s="124" t="s">
        <v>25</v>
      </c>
      <c r="C183" s="124"/>
      <c r="D183" s="124"/>
      <c r="E183" s="124"/>
      <c r="F183" s="99">
        <f>SUM(F178:F182)</f>
        <v>0</v>
      </c>
    </row>
    <row r="184" spans="1:6" s="1" customFormat="1" ht="12" x14ac:dyDescent="0.2">
      <c r="A184" s="27"/>
      <c r="B184" s="27"/>
      <c r="C184" s="28"/>
      <c r="D184" s="28"/>
      <c r="E184" s="28"/>
      <c r="F184" s="29"/>
    </row>
    <row r="185" spans="1:6" ht="36" customHeight="1" thickBot="1" x14ac:dyDescent="0.35">
      <c r="A185" s="30"/>
      <c r="B185" s="125"/>
      <c r="C185" s="126"/>
      <c r="D185" s="126"/>
      <c r="E185" s="126"/>
      <c r="F185" s="127"/>
    </row>
  </sheetData>
  <mergeCells count="11">
    <mergeCell ref="B182:E182"/>
    <mergeCell ref="B183:E183"/>
    <mergeCell ref="B185:F185"/>
    <mergeCell ref="A1:F1"/>
    <mergeCell ref="A2:F2"/>
    <mergeCell ref="A3:F3"/>
    <mergeCell ref="A4:F4"/>
    <mergeCell ref="B180:D180"/>
    <mergeCell ref="B178:D178"/>
    <mergeCell ref="B179:D179"/>
    <mergeCell ref="B181:D181"/>
  </mergeCells>
  <pageMargins left="0.46875" right="0.42708333333333331" top="0.75" bottom="0.75" header="0.3" footer="0.3"/>
  <pageSetup orientation="portrait" r:id="rId1"/>
  <headerFooter>
    <oddHeader>&amp;C&amp;"Maiandra GD,Regular"RENOVATION OF TWO POLICE DEPOTS IN GRAND KRU AND SINOE COUNTIES</oddHeader>
    <oddFooter>&amp;C&amp;"Maiandra GD,Regular"RULE OF LAW PROJECT. PREPARED BY: UNDP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211"/>
  <sheetViews>
    <sheetView view="pageLayout" zoomScaleNormal="100" workbookViewId="0">
      <selection activeCell="B211" sqref="B211:F211"/>
    </sheetView>
  </sheetViews>
  <sheetFormatPr defaultRowHeight="15" x14ac:dyDescent="0.25"/>
  <cols>
    <col min="1" max="1" width="4.5703125" customWidth="1"/>
    <col min="2" max="2" width="47.7109375" customWidth="1"/>
    <col min="3" max="3" width="6" customWidth="1"/>
    <col min="4" max="4" width="10.85546875" customWidth="1"/>
    <col min="5" max="5" width="13.42578125" customWidth="1"/>
    <col min="6" max="6" width="13.5703125" customWidth="1"/>
  </cols>
  <sheetData>
    <row r="1" spans="1:6" ht="15.75" x14ac:dyDescent="0.25">
      <c r="A1" s="128" t="s">
        <v>29</v>
      </c>
      <c r="B1" s="129"/>
      <c r="C1" s="129"/>
      <c r="D1" s="129"/>
      <c r="E1" s="129"/>
      <c r="F1" s="130"/>
    </row>
    <row r="2" spans="1:6" ht="15.75" x14ac:dyDescent="0.25">
      <c r="A2" s="131" t="s">
        <v>26</v>
      </c>
      <c r="B2" s="132"/>
      <c r="C2" s="132"/>
      <c r="D2" s="132"/>
      <c r="E2" s="132"/>
      <c r="F2" s="133"/>
    </row>
    <row r="3" spans="1:6" x14ac:dyDescent="0.25">
      <c r="A3" s="134" t="s">
        <v>28</v>
      </c>
      <c r="B3" s="135"/>
      <c r="C3" s="135"/>
      <c r="D3" s="135"/>
      <c r="E3" s="135"/>
      <c r="F3" s="136"/>
    </row>
    <row r="4" spans="1:6" ht="19.5" thickBot="1" x14ac:dyDescent="0.35">
      <c r="A4" s="137" t="s">
        <v>139</v>
      </c>
      <c r="B4" s="138"/>
      <c r="C4" s="138"/>
      <c r="D4" s="138"/>
      <c r="E4" s="138"/>
      <c r="F4" s="139"/>
    </row>
    <row r="5" spans="1:6" s="1" customFormat="1" ht="31.5" x14ac:dyDescent="0.25">
      <c r="A5" s="12" t="s">
        <v>0</v>
      </c>
      <c r="B5" s="13" t="s">
        <v>1</v>
      </c>
      <c r="C5" s="13" t="s">
        <v>2</v>
      </c>
      <c r="D5" s="13" t="s">
        <v>3</v>
      </c>
      <c r="E5" s="14" t="s">
        <v>13</v>
      </c>
      <c r="F5" s="15" t="s">
        <v>14</v>
      </c>
    </row>
    <row r="6" spans="1:6" s="1" customFormat="1" ht="15.75" x14ac:dyDescent="0.25">
      <c r="A6" s="74">
        <v>1</v>
      </c>
      <c r="B6" s="75" t="s">
        <v>22</v>
      </c>
      <c r="C6" s="75"/>
      <c r="D6" s="75"/>
      <c r="E6" s="75"/>
      <c r="F6" s="76"/>
    </row>
    <row r="7" spans="1:6" s="1" customFormat="1" ht="39" customHeight="1" x14ac:dyDescent="0.25">
      <c r="A7" s="16" t="s">
        <v>4</v>
      </c>
      <c r="B7" s="6" t="s">
        <v>31</v>
      </c>
      <c r="C7" s="5" t="s">
        <v>21</v>
      </c>
      <c r="D7" s="5">
        <v>1</v>
      </c>
      <c r="E7" s="142"/>
      <c r="F7" s="33">
        <f>D7*E7</f>
        <v>0</v>
      </c>
    </row>
    <row r="8" spans="1:6" s="1" customFormat="1" ht="65.25" customHeight="1" x14ac:dyDescent="0.25">
      <c r="A8" s="16" t="s">
        <v>5</v>
      </c>
      <c r="B8" s="8" t="s">
        <v>32</v>
      </c>
      <c r="C8" s="5" t="s">
        <v>21</v>
      </c>
      <c r="D8" s="5">
        <v>1</v>
      </c>
      <c r="E8" s="142"/>
      <c r="F8" s="33">
        <f>D8*E8</f>
        <v>0</v>
      </c>
    </row>
    <row r="9" spans="1:6" s="1" customFormat="1" ht="47.25" customHeight="1" x14ac:dyDescent="0.25">
      <c r="A9" s="16" t="s">
        <v>6</v>
      </c>
      <c r="B9" s="8" t="s">
        <v>143</v>
      </c>
      <c r="C9" s="5" t="s">
        <v>30</v>
      </c>
      <c r="D9" s="5">
        <v>255.6</v>
      </c>
      <c r="E9" s="142"/>
      <c r="F9" s="33">
        <f t="shared" ref="F9:F10" si="0">D9*E9</f>
        <v>0</v>
      </c>
    </row>
    <row r="10" spans="1:6" s="1" customFormat="1" ht="21" customHeight="1" x14ac:dyDescent="0.25">
      <c r="A10" s="16" t="s">
        <v>7</v>
      </c>
      <c r="B10" s="8" t="s">
        <v>238</v>
      </c>
      <c r="C10" s="5" t="s">
        <v>21</v>
      </c>
      <c r="D10" s="5">
        <v>1</v>
      </c>
      <c r="E10" s="142"/>
      <c r="F10" s="33">
        <f t="shared" si="0"/>
        <v>0</v>
      </c>
    </row>
    <row r="11" spans="1:6" s="1" customFormat="1" ht="15.75" x14ac:dyDescent="0.25">
      <c r="A11" s="34"/>
      <c r="B11" s="35" t="s">
        <v>63</v>
      </c>
      <c r="C11" s="36"/>
      <c r="D11" s="36"/>
      <c r="E11" s="36"/>
      <c r="F11" s="37">
        <f>SUM(F7:F9)+F10</f>
        <v>0</v>
      </c>
    </row>
    <row r="12" spans="1:6" s="1" customFormat="1" ht="15.75" x14ac:dyDescent="0.25">
      <c r="A12" s="20"/>
      <c r="B12" s="7"/>
      <c r="C12" s="3"/>
      <c r="D12" s="3"/>
      <c r="E12" s="25"/>
      <c r="F12" s="17"/>
    </row>
    <row r="13" spans="1:6" s="1" customFormat="1" ht="15.75" x14ac:dyDescent="0.25">
      <c r="A13" s="74">
        <v>2</v>
      </c>
      <c r="B13" s="77" t="s">
        <v>245</v>
      </c>
      <c r="C13" s="75"/>
      <c r="D13" s="75"/>
      <c r="E13" s="75"/>
      <c r="F13" s="76"/>
    </row>
    <row r="14" spans="1:6" s="1" customFormat="1" ht="33.75" customHeight="1" x14ac:dyDescent="0.25">
      <c r="A14" s="39" t="s">
        <v>37</v>
      </c>
      <c r="B14" s="40" t="s">
        <v>145</v>
      </c>
      <c r="C14" s="26"/>
      <c r="D14" s="26"/>
      <c r="E14" s="143"/>
      <c r="F14" s="84"/>
    </row>
    <row r="15" spans="1:6" s="1" customFormat="1" ht="47.25" x14ac:dyDescent="0.25">
      <c r="A15" s="16" t="s">
        <v>4</v>
      </c>
      <c r="B15" s="7" t="s">
        <v>40</v>
      </c>
      <c r="C15" s="5" t="s">
        <v>38</v>
      </c>
      <c r="D15" s="5">
        <v>13.78</v>
      </c>
      <c r="E15" s="142"/>
      <c r="F15" s="33">
        <f>D15*E15</f>
        <v>0</v>
      </c>
    </row>
    <row r="16" spans="1:6" s="1" customFormat="1" ht="47.25" x14ac:dyDescent="0.25">
      <c r="A16" s="16" t="s">
        <v>5</v>
      </c>
      <c r="B16" s="7" t="s">
        <v>149</v>
      </c>
      <c r="C16" s="5" t="s">
        <v>38</v>
      </c>
      <c r="D16" s="5">
        <v>97.17</v>
      </c>
      <c r="E16" s="142"/>
      <c r="F16" s="33">
        <f t="shared" ref="F16" si="1">D16*E16</f>
        <v>0</v>
      </c>
    </row>
    <row r="17" spans="1:6" s="1" customFormat="1" ht="15.75" x14ac:dyDescent="0.25">
      <c r="A17" s="60"/>
      <c r="B17" s="48" t="s">
        <v>55</v>
      </c>
      <c r="C17" s="48"/>
      <c r="D17" s="49"/>
      <c r="E17" s="49"/>
      <c r="F17" s="50">
        <f>SUM(F15:F16)</f>
        <v>0</v>
      </c>
    </row>
    <row r="18" spans="1:6" s="1" customFormat="1" ht="15.75" x14ac:dyDescent="0.25">
      <c r="A18" s="20" t="s">
        <v>42</v>
      </c>
      <c r="B18" s="42" t="s">
        <v>43</v>
      </c>
      <c r="C18" s="5"/>
      <c r="D18" s="5"/>
      <c r="E18" s="38"/>
      <c r="F18" s="33"/>
    </row>
    <row r="19" spans="1:6" s="1" customFormat="1" ht="29.25" x14ac:dyDescent="0.25">
      <c r="A19" s="20" t="s">
        <v>4</v>
      </c>
      <c r="B19" s="43" t="s">
        <v>146</v>
      </c>
      <c r="C19" s="42" t="s">
        <v>44</v>
      </c>
      <c r="D19" s="44">
        <v>2.34</v>
      </c>
      <c r="E19" s="144"/>
      <c r="F19" s="33"/>
    </row>
    <row r="20" spans="1:6" s="1" customFormat="1" ht="15.75" x14ac:dyDescent="0.25">
      <c r="A20" s="16">
        <v>1</v>
      </c>
      <c r="B20" s="46" t="s">
        <v>45</v>
      </c>
      <c r="C20" s="46" t="s">
        <v>46</v>
      </c>
      <c r="D20" s="45">
        <v>12</v>
      </c>
      <c r="E20" s="144"/>
      <c r="F20" s="33">
        <f>D20*E20</f>
        <v>0</v>
      </c>
    </row>
    <row r="21" spans="1:6" s="1" customFormat="1" ht="15.75" x14ac:dyDescent="0.25">
      <c r="A21" s="16">
        <v>2</v>
      </c>
      <c r="B21" s="46" t="s">
        <v>47</v>
      </c>
      <c r="C21" s="46" t="s">
        <v>44</v>
      </c>
      <c r="D21" s="45">
        <v>1.33</v>
      </c>
      <c r="E21" s="144"/>
      <c r="F21" s="33">
        <f t="shared" ref="F21:F22" si="2">D21*E21</f>
        <v>0</v>
      </c>
    </row>
    <row r="22" spans="1:6" s="1" customFormat="1" ht="15.75" x14ac:dyDescent="0.25">
      <c r="A22" s="16">
        <v>3</v>
      </c>
      <c r="B22" s="46" t="s">
        <v>48</v>
      </c>
      <c r="C22" s="46" t="s">
        <v>44</v>
      </c>
      <c r="D22" s="45">
        <v>2.66</v>
      </c>
      <c r="E22" s="144"/>
      <c r="F22" s="33">
        <f t="shared" si="2"/>
        <v>0</v>
      </c>
    </row>
    <row r="23" spans="1:6" s="1" customFormat="1" ht="15.75" x14ac:dyDescent="0.25">
      <c r="A23" s="60"/>
      <c r="B23" s="48" t="s">
        <v>55</v>
      </c>
      <c r="C23" s="48"/>
      <c r="D23" s="49"/>
      <c r="E23" s="49"/>
      <c r="F23" s="50">
        <f>SUM(F20:F22)</f>
        <v>0</v>
      </c>
    </row>
    <row r="24" spans="1:6" s="1" customFormat="1" ht="32.25" customHeight="1" x14ac:dyDescent="0.25">
      <c r="A24" s="20" t="s">
        <v>5</v>
      </c>
      <c r="B24" s="43" t="s">
        <v>50</v>
      </c>
      <c r="C24" s="42" t="s">
        <v>44</v>
      </c>
      <c r="D24" s="45">
        <v>0.49</v>
      </c>
      <c r="E24" s="144"/>
      <c r="F24" s="33"/>
    </row>
    <row r="25" spans="1:6" s="1" customFormat="1" ht="15.75" x14ac:dyDescent="0.25">
      <c r="A25" s="16">
        <v>1</v>
      </c>
      <c r="B25" s="46" t="s">
        <v>45</v>
      </c>
      <c r="C25" s="46" t="s">
        <v>46</v>
      </c>
      <c r="D25" s="45">
        <v>4</v>
      </c>
      <c r="E25" s="144"/>
      <c r="F25" s="33">
        <f>D25*E25</f>
        <v>0</v>
      </c>
    </row>
    <row r="26" spans="1:6" s="1" customFormat="1" ht="15.75" x14ac:dyDescent="0.25">
      <c r="A26" s="16">
        <v>2</v>
      </c>
      <c r="B26" s="46" t="s">
        <v>47</v>
      </c>
      <c r="C26" s="46" t="s">
        <v>44</v>
      </c>
      <c r="D26" s="45">
        <v>0.3</v>
      </c>
      <c r="E26" s="144"/>
      <c r="F26" s="33">
        <f t="shared" ref="F26:F27" si="3">D26*E26</f>
        <v>0</v>
      </c>
    </row>
    <row r="27" spans="1:6" s="1" customFormat="1" ht="15.75" x14ac:dyDescent="0.25">
      <c r="A27" s="16">
        <v>3</v>
      </c>
      <c r="B27" s="46" t="s">
        <v>48</v>
      </c>
      <c r="C27" s="46" t="s">
        <v>44</v>
      </c>
      <c r="D27" s="45">
        <v>0.6</v>
      </c>
      <c r="E27" s="144"/>
      <c r="F27" s="33">
        <f t="shared" si="3"/>
        <v>0</v>
      </c>
    </row>
    <row r="28" spans="1:6" s="1" customFormat="1" ht="15.75" x14ac:dyDescent="0.25">
      <c r="A28" s="60"/>
      <c r="B28" s="48" t="s">
        <v>55</v>
      </c>
      <c r="C28" s="48"/>
      <c r="D28" s="49"/>
      <c r="E28" s="49"/>
      <c r="F28" s="50">
        <f>SUM(F25:F27)</f>
        <v>0</v>
      </c>
    </row>
    <row r="29" spans="1:6" s="1" customFormat="1" ht="43.5" x14ac:dyDescent="0.25">
      <c r="A29" s="20" t="s">
        <v>6</v>
      </c>
      <c r="B29" s="43" t="s">
        <v>147</v>
      </c>
      <c r="C29" s="42" t="s">
        <v>44</v>
      </c>
      <c r="D29" s="45">
        <v>0.12</v>
      </c>
      <c r="E29" s="144"/>
      <c r="F29" s="33"/>
    </row>
    <row r="30" spans="1:6" s="1" customFormat="1" ht="15.75" x14ac:dyDescent="0.25">
      <c r="A30" s="16">
        <v>1</v>
      </c>
      <c r="B30" s="46" t="s">
        <v>45</v>
      </c>
      <c r="C30" s="46" t="s">
        <v>46</v>
      </c>
      <c r="D30" s="45">
        <v>1</v>
      </c>
      <c r="E30" s="144"/>
      <c r="F30" s="33">
        <f>D30*E30</f>
        <v>0</v>
      </c>
    </row>
    <row r="31" spans="1:6" s="1" customFormat="1" ht="15.75" x14ac:dyDescent="0.25">
      <c r="A31" s="16">
        <v>2</v>
      </c>
      <c r="B31" s="46" t="s">
        <v>47</v>
      </c>
      <c r="C31" s="46" t="s">
        <v>44</v>
      </c>
      <c r="D31" s="45">
        <v>7.0000000000000007E-2</v>
      </c>
      <c r="E31" s="144"/>
      <c r="F31" s="33">
        <f t="shared" ref="F31:F32" si="4">D31*E31</f>
        <v>0</v>
      </c>
    </row>
    <row r="32" spans="1:6" s="1" customFormat="1" ht="15.75" x14ac:dyDescent="0.25">
      <c r="A32" s="16">
        <v>3</v>
      </c>
      <c r="B32" s="46" t="s">
        <v>48</v>
      </c>
      <c r="C32" s="46" t="s">
        <v>44</v>
      </c>
      <c r="D32" s="45">
        <v>0.14000000000000001</v>
      </c>
      <c r="E32" s="144"/>
      <c r="F32" s="33">
        <f t="shared" si="4"/>
        <v>0</v>
      </c>
    </row>
    <row r="33" spans="1:6" s="1" customFormat="1" ht="15.75" x14ac:dyDescent="0.25">
      <c r="A33" s="60"/>
      <c r="B33" s="48" t="s">
        <v>55</v>
      </c>
      <c r="C33" s="48"/>
      <c r="D33" s="49"/>
      <c r="E33" s="49"/>
      <c r="F33" s="50">
        <f>SUM(F30:F32)</f>
        <v>0</v>
      </c>
    </row>
    <row r="34" spans="1:6" s="1" customFormat="1" ht="29.25" x14ac:dyDescent="0.25">
      <c r="A34" s="20" t="s">
        <v>7</v>
      </c>
      <c r="B34" s="43" t="s">
        <v>64</v>
      </c>
      <c r="C34" s="61"/>
      <c r="D34" s="45"/>
      <c r="E34" s="104"/>
      <c r="F34" s="47"/>
    </row>
    <row r="35" spans="1:6" s="1" customFormat="1" ht="15.75" x14ac:dyDescent="0.25">
      <c r="A35" s="16">
        <v>1</v>
      </c>
      <c r="B35" s="46" t="s">
        <v>51</v>
      </c>
      <c r="C35" s="46" t="s">
        <v>52</v>
      </c>
      <c r="D35" s="45">
        <v>7</v>
      </c>
      <c r="E35" s="144"/>
      <c r="F35" s="63">
        <f>D35*E35</f>
        <v>0</v>
      </c>
    </row>
    <row r="36" spans="1:6" s="1" customFormat="1" ht="15.75" x14ac:dyDescent="0.25">
      <c r="A36" s="16">
        <v>2</v>
      </c>
      <c r="B36" s="46" t="s">
        <v>148</v>
      </c>
      <c r="C36" s="46" t="s">
        <v>52</v>
      </c>
      <c r="D36" s="45">
        <v>2</v>
      </c>
      <c r="E36" s="144"/>
      <c r="F36" s="63">
        <f>D36*E36</f>
        <v>0</v>
      </c>
    </row>
    <row r="37" spans="1:6" s="1" customFormat="1" ht="15.75" x14ac:dyDescent="0.25">
      <c r="A37" s="16">
        <v>3</v>
      </c>
      <c r="B37" s="46" t="s">
        <v>53</v>
      </c>
      <c r="C37" s="46" t="s">
        <v>54</v>
      </c>
      <c r="D37" s="45">
        <v>1</v>
      </c>
      <c r="E37" s="144"/>
      <c r="F37" s="63">
        <f>D37*E37</f>
        <v>0</v>
      </c>
    </row>
    <row r="38" spans="1:6" s="1" customFormat="1" ht="15.75" x14ac:dyDescent="0.25">
      <c r="A38" s="60"/>
      <c r="B38" s="48" t="s">
        <v>55</v>
      </c>
      <c r="C38" s="48"/>
      <c r="D38" s="49"/>
      <c r="E38" s="49"/>
      <c r="F38" s="50">
        <f>SUM(F35:F37)</f>
        <v>0</v>
      </c>
    </row>
    <row r="39" spans="1:6" s="1" customFormat="1" ht="86.25" x14ac:dyDescent="0.25">
      <c r="A39" s="20" t="s">
        <v>71</v>
      </c>
      <c r="B39" s="43" t="s">
        <v>151</v>
      </c>
      <c r="C39" s="106" t="s">
        <v>94</v>
      </c>
      <c r="D39" s="107">
        <v>210.79</v>
      </c>
      <c r="E39" s="144"/>
      <c r="F39" s="105"/>
    </row>
    <row r="40" spans="1:6" s="1" customFormat="1" ht="15.75" x14ac:dyDescent="0.25">
      <c r="A40" s="16">
        <v>1</v>
      </c>
      <c r="B40" s="53" t="s">
        <v>66</v>
      </c>
      <c r="C40" s="54" t="s">
        <v>56</v>
      </c>
      <c r="D40" s="45">
        <v>243</v>
      </c>
      <c r="E40" s="145"/>
      <c r="F40" s="63">
        <f>D40*E40</f>
        <v>0</v>
      </c>
    </row>
    <row r="41" spans="1:6" s="1" customFormat="1" ht="15.75" x14ac:dyDescent="0.25">
      <c r="A41" s="16">
        <v>2</v>
      </c>
      <c r="B41" s="53" t="s">
        <v>57</v>
      </c>
      <c r="C41" s="54" t="s">
        <v>46</v>
      </c>
      <c r="D41" s="45">
        <v>19</v>
      </c>
      <c r="E41" s="145"/>
      <c r="F41" s="63">
        <f t="shared" ref="F41:F42" si="5">D41*E41</f>
        <v>0</v>
      </c>
    </row>
    <row r="42" spans="1:6" s="1" customFormat="1" ht="15.75" x14ac:dyDescent="0.25">
      <c r="A42" s="16">
        <v>3</v>
      </c>
      <c r="B42" s="53" t="s">
        <v>58</v>
      </c>
      <c r="C42" s="54" t="s">
        <v>44</v>
      </c>
      <c r="D42" s="45">
        <v>2.11</v>
      </c>
      <c r="E42" s="145"/>
      <c r="F42" s="63">
        <f t="shared" si="5"/>
        <v>0</v>
      </c>
    </row>
    <row r="43" spans="1:6" s="1" customFormat="1" ht="15.75" x14ac:dyDescent="0.25">
      <c r="A43" s="16"/>
      <c r="B43" s="48" t="s">
        <v>55</v>
      </c>
      <c r="C43" s="48"/>
      <c r="D43" s="49"/>
      <c r="E43" s="49"/>
      <c r="F43" s="50">
        <f>SUM(F40:F42)</f>
        <v>0</v>
      </c>
    </row>
    <row r="44" spans="1:6" s="1" customFormat="1" ht="15.75" x14ac:dyDescent="0.25">
      <c r="A44" s="20" t="s">
        <v>72</v>
      </c>
      <c r="B44" s="42" t="s">
        <v>59</v>
      </c>
      <c r="C44" s="55"/>
      <c r="D44" s="56"/>
      <c r="E44" s="56"/>
      <c r="F44" s="57"/>
    </row>
    <row r="45" spans="1:6" s="1" customFormat="1" ht="15.75" x14ac:dyDescent="0.25">
      <c r="A45" s="16">
        <v>1</v>
      </c>
      <c r="B45" s="58" t="s">
        <v>60</v>
      </c>
      <c r="C45" s="58" t="s">
        <v>56</v>
      </c>
      <c r="D45" s="59">
        <v>6</v>
      </c>
      <c r="E45" s="146"/>
      <c r="F45" s="64">
        <f>D45*E45</f>
        <v>0</v>
      </c>
    </row>
    <row r="46" spans="1:6" s="1" customFormat="1" ht="15.75" x14ac:dyDescent="0.25">
      <c r="A46" s="16">
        <v>2</v>
      </c>
      <c r="B46" s="58" t="s">
        <v>61</v>
      </c>
      <c r="C46" s="58" t="s">
        <v>56</v>
      </c>
      <c r="D46" s="59">
        <v>10</v>
      </c>
      <c r="E46" s="146"/>
      <c r="F46" s="64">
        <f t="shared" ref="F46:F47" si="6">D46*E46</f>
        <v>0</v>
      </c>
    </row>
    <row r="47" spans="1:6" s="1" customFormat="1" ht="15.75" x14ac:dyDescent="0.25">
      <c r="A47" s="16">
        <v>3</v>
      </c>
      <c r="B47" s="58" t="s">
        <v>62</v>
      </c>
      <c r="C47" s="58" t="s">
        <v>90</v>
      </c>
      <c r="D47" s="59">
        <v>0.5</v>
      </c>
      <c r="E47" s="146"/>
      <c r="F47" s="64">
        <f t="shared" si="6"/>
        <v>0</v>
      </c>
    </row>
    <row r="48" spans="1:6" s="1" customFormat="1" ht="15.75" x14ac:dyDescent="0.25">
      <c r="A48" s="60"/>
      <c r="B48" s="48" t="s">
        <v>55</v>
      </c>
      <c r="C48" s="48"/>
      <c r="D48" s="49"/>
      <c r="E48" s="49"/>
      <c r="F48" s="50">
        <f>SUM(F45:F47)</f>
        <v>0</v>
      </c>
    </row>
    <row r="49" spans="1:6" s="1" customFormat="1" ht="29.25" x14ac:dyDescent="0.25">
      <c r="A49" s="20" t="s">
        <v>73</v>
      </c>
      <c r="B49" s="43" t="s">
        <v>150</v>
      </c>
      <c r="C49" s="42" t="s">
        <v>38</v>
      </c>
      <c r="D49" s="44">
        <v>22.08</v>
      </c>
      <c r="E49" s="147"/>
      <c r="F49" s="62"/>
    </row>
    <row r="50" spans="1:6" s="1" customFormat="1" ht="15.75" x14ac:dyDescent="0.25">
      <c r="A50" s="16">
        <v>1</v>
      </c>
      <c r="B50" s="114" t="s">
        <v>69</v>
      </c>
      <c r="C50" s="46" t="s">
        <v>46</v>
      </c>
      <c r="D50" s="45">
        <v>110</v>
      </c>
      <c r="E50" s="144"/>
      <c r="F50" s="63">
        <f>D50*E50</f>
        <v>0</v>
      </c>
    </row>
    <row r="51" spans="1:6" s="1" customFormat="1" ht="15.75" x14ac:dyDescent="0.25">
      <c r="A51" s="16">
        <v>2</v>
      </c>
      <c r="B51" s="46" t="s">
        <v>47</v>
      </c>
      <c r="C51" s="46" t="s">
        <v>44</v>
      </c>
      <c r="D51" s="45">
        <v>12.22</v>
      </c>
      <c r="E51" s="144"/>
      <c r="F51" s="63">
        <f t="shared" ref="F51:F52" si="7">D51*E51</f>
        <v>0</v>
      </c>
    </row>
    <row r="52" spans="1:6" s="1" customFormat="1" ht="15.75" x14ac:dyDescent="0.25">
      <c r="A52" s="16">
        <v>3</v>
      </c>
      <c r="B52" s="46" t="s">
        <v>48</v>
      </c>
      <c r="C52" s="46" t="s">
        <v>44</v>
      </c>
      <c r="D52" s="45">
        <v>24.44</v>
      </c>
      <c r="E52" s="144"/>
      <c r="F52" s="63">
        <f t="shared" si="7"/>
        <v>0</v>
      </c>
    </row>
    <row r="53" spans="1:6" s="1" customFormat="1" ht="15.75" x14ac:dyDescent="0.25">
      <c r="A53" s="60"/>
      <c r="B53" s="48" t="s">
        <v>55</v>
      </c>
      <c r="C53" s="48"/>
      <c r="D53" s="49"/>
      <c r="E53" s="49"/>
      <c r="F53" s="50">
        <f>SUM(F50:F52)</f>
        <v>0</v>
      </c>
    </row>
    <row r="54" spans="1:6" s="1" customFormat="1" ht="15.75" x14ac:dyDescent="0.25">
      <c r="A54" s="20" t="s">
        <v>74</v>
      </c>
      <c r="B54" s="68" t="s">
        <v>70</v>
      </c>
      <c r="C54" s="65"/>
      <c r="D54" s="66"/>
      <c r="E54" s="38"/>
      <c r="F54" s="69"/>
    </row>
    <row r="55" spans="1:6" s="1" customFormat="1" ht="124.5" customHeight="1" x14ac:dyDescent="0.25">
      <c r="A55" s="16"/>
      <c r="B55" s="70" t="s">
        <v>75</v>
      </c>
      <c r="C55" s="65"/>
      <c r="D55" s="66"/>
      <c r="E55" s="38"/>
      <c r="F55" s="69"/>
    </row>
    <row r="56" spans="1:6" s="1" customFormat="1" ht="15.75" x14ac:dyDescent="0.25">
      <c r="A56" s="16">
        <v>1</v>
      </c>
      <c r="B56" s="70" t="s">
        <v>79</v>
      </c>
      <c r="C56" s="65" t="s">
        <v>76</v>
      </c>
      <c r="D56" s="66">
        <v>175.4</v>
      </c>
      <c r="E56" s="142"/>
      <c r="F56" s="69">
        <f>D56*E56</f>
        <v>0</v>
      </c>
    </row>
    <row r="57" spans="1:6" s="1" customFormat="1" ht="15.75" x14ac:dyDescent="0.25">
      <c r="A57" s="16">
        <v>2</v>
      </c>
      <c r="B57" s="70" t="s">
        <v>80</v>
      </c>
      <c r="C57" s="65" t="s">
        <v>30</v>
      </c>
      <c r="D57" s="108">
        <v>1642.24</v>
      </c>
      <c r="E57" s="142"/>
      <c r="F57" s="69">
        <f t="shared" ref="F57:F58" si="8">D57*E57</f>
        <v>0</v>
      </c>
    </row>
    <row r="58" spans="1:6" s="1" customFormat="1" ht="15.75" x14ac:dyDescent="0.25">
      <c r="A58" s="16">
        <v>3</v>
      </c>
      <c r="B58" s="70" t="s">
        <v>81</v>
      </c>
      <c r="C58" s="65" t="s">
        <v>30</v>
      </c>
      <c r="D58" s="66">
        <v>18</v>
      </c>
      <c r="E58" s="142"/>
      <c r="F58" s="69">
        <f t="shared" si="8"/>
        <v>0</v>
      </c>
    </row>
    <row r="59" spans="1:6" s="1" customFormat="1" ht="15.75" x14ac:dyDescent="0.25">
      <c r="A59" s="60"/>
      <c r="B59" s="48" t="s">
        <v>55</v>
      </c>
      <c r="C59" s="48"/>
      <c r="D59" s="49"/>
      <c r="E59" s="49"/>
      <c r="F59" s="50">
        <f>SUM(F56:F58)</f>
        <v>0</v>
      </c>
    </row>
    <row r="60" spans="1:6" s="1" customFormat="1" ht="31.5" x14ac:dyDescent="0.25">
      <c r="A60" s="34"/>
      <c r="B60" s="35" t="s">
        <v>246</v>
      </c>
      <c r="C60" s="36"/>
      <c r="D60" s="36"/>
      <c r="E60" s="36"/>
      <c r="F60" s="37">
        <f>F17+F23+F28+F33+F38+F43+F48+F53+F59</f>
        <v>0</v>
      </c>
    </row>
    <row r="61" spans="1:6" s="1" customFormat="1" ht="15.75" x14ac:dyDescent="0.25">
      <c r="A61" s="72"/>
      <c r="B61" s="94"/>
      <c r="C61" s="25"/>
      <c r="D61" s="25"/>
      <c r="E61" s="25"/>
      <c r="F61" s="90"/>
    </row>
    <row r="62" spans="1:6" s="1" customFormat="1" ht="15.75" x14ac:dyDescent="0.25">
      <c r="A62" s="74">
        <v>3</v>
      </c>
      <c r="B62" s="78" t="s">
        <v>244</v>
      </c>
      <c r="C62" s="79"/>
      <c r="D62" s="80"/>
      <c r="E62" s="81"/>
      <c r="F62" s="82"/>
    </row>
    <row r="63" spans="1:6" s="1" customFormat="1" ht="43.5" customHeight="1" x14ac:dyDescent="0.25">
      <c r="A63" s="83" t="s">
        <v>37</v>
      </c>
      <c r="B63" s="85" t="s">
        <v>247</v>
      </c>
      <c r="C63" s="26"/>
      <c r="D63" s="26"/>
      <c r="E63" s="72"/>
      <c r="F63" s="84"/>
    </row>
    <row r="64" spans="1:6" s="1" customFormat="1" ht="15.75" x14ac:dyDescent="0.25">
      <c r="A64" s="22" t="s">
        <v>4</v>
      </c>
      <c r="B64" s="9" t="s">
        <v>91</v>
      </c>
      <c r="C64" s="5" t="s">
        <v>30</v>
      </c>
      <c r="D64" s="5">
        <v>661.05</v>
      </c>
      <c r="E64" s="148"/>
      <c r="F64" s="18"/>
    </row>
    <row r="65" spans="1:6" s="1" customFormat="1" ht="31.5" x14ac:dyDescent="0.25">
      <c r="A65" s="22">
        <v>1</v>
      </c>
      <c r="B65" s="9" t="s">
        <v>82</v>
      </c>
      <c r="C65" s="5" t="s">
        <v>56</v>
      </c>
      <c r="D65" s="5">
        <v>820</v>
      </c>
      <c r="E65" s="142"/>
      <c r="F65" s="33">
        <f>D65*E65</f>
        <v>0</v>
      </c>
    </row>
    <row r="66" spans="1:6" s="1" customFormat="1" ht="15.75" x14ac:dyDescent="0.25">
      <c r="A66" s="22">
        <v>2</v>
      </c>
      <c r="B66" s="9" t="s">
        <v>84</v>
      </c>
      <c r="C66" s="5" t="s">
        <v>46</v>
      </c>
      <c r="D66" s="5">
        <v>33</v>
      </c>
      <c r="E66" s="142"/>
      <c r="F66" s="33">
        <f t="shared" ref="F66:F67" si="9">D66*E66</f>
        <v>0</v>
      </c>
    </row>
    <row r="67" spans="1:6" s="1" customFormat="1" ht="15.75" x14ac:dyDescent="0.25">
      <c r="A67" s="22">
        <v>3</v>
      </c>
      <c r="B67" s="9" t="s">
        <v>83</v>
      </c>
      <c r="C67" s="5" t="s">
        <v>38</v>
      </c>
      <c r="D67" s="5">
        <v>3.67</v>
      </c>
      <c r="E67" s="142"/>
      <c r="F67" s="33">
        <f t="shared" si="9"/>
        <v>0</v>
      </c>
    </row>
    <row r="68" spans="1:6" s="1" customFormat="1" ht="31.5" x14ac:dyDescent="0.25">
      <c r="A68" s="109">
        <v>4</v>
      </c>
      <c r="B68" s="4" t="s">
        <v>152</v>
      </c>
      <c r="C68" s="3" t="s">
        <v>38</v>
      </c>
      <c r="D68" s="3">
        <v>43.09</v>
      </c>
      <c r="E68" s="149"/>
      <c r="F68" s="110"/>
    </row>
    <row r="69" spans="1:6" s="1" customFormat="1" ht="15.75" x14ac:dyDescent="0.25">
      <c r="A69" s="22" t="s">
        <v>4</v>
      </c>
      <c r="B69" s="11" t="s">
        <v>153</v>
      </c>
      <c r="C69" s="5" t="s">
        <v>46</v>
      </c>
      <c r="D69" s="5">
        <v>387</v>
      </c>
      <c r="E69" s="142"/>
      <c r="F69" s="33">
        <f>D69*E69</f>
        <v>0</v>
      </c>
    </row>
    <row r="70" spans="1:6" s="1" customFormat="1" ht="15.75" x14ac:dyDescent="0.25">
      <c r="A70" s="22" t="s">
        <v>5</v>
      </c>
      <c r="B70" s="11" t="s">
        <v>154</v>
      </c>
      <c r="C70" s="5" t="s">
        <v>38</v>
      </c>
      <c r="D70" s="5">
        <v>43</v>
      </c>
      <c r="E70" s="142"/>
      <c r="F70" s="33">
        <f>D70*E70</f>
        <v>0</v>
      </c>
    </row>
    <row r="71" spans="1:6" s="1" customFormat="1" ht="15.75" x14ac:dyDescent="0.25">
      <c r="A71" s="60"/>
      <c r="B71" s="48" t="s">
        <v>55</v>
      </c>
      <c r="C71" s="48"/>
      <c r="D71" s="49"/>
      <c r="E71" s="49"/>
      <c r="F71" s="50">
        <f>SUM(F65:F68)+F69+F70</f>
        <v>0</v>
      </c>
    </row>
    <row r="72" spans="1:6" s="1" customFormat="1" ht="15.75" x14ac:dyDescent="0.25">
      <c r="A72" s="20" t="s">
        <v>42</v>
      </c>
      <c r="B72" s="42" t="s">
        <v>43</v>
      </c>
      <c r="C72" s="71"/>
      <c r="D72" s="71"/>
      <c r="E72" s="38"/>
      <c r="F72" s="33"/>
    </row>
    <row r="73" spans="1:6" s="1" customFormat="1" ht="43.5" x14ac:dyDescent="0.25">
      <c r="A73" s="20" t="s">
        <v>4</v>
      </c>
      <c r="B73" s="43" t="s">
        <v>155</v>
      </c>
      <c r="C73" s="42" t="s">
        <v>44</v>
      </c>
      <c r="D73" s="45">
        <v>0.41</v>
      </c>
      <c r="E73" s="144"/>
      <c r="F73" s="33"/>
    </row>
    <row r="74" spans="1:6" s="1" customFormat="1" ht="15.75" x14ac:dyDescent="0.25">
      <c r="A74" s="16">
        <v>1</v>
      </c>
      <c r="B74" s="46" t="s">
        <v>45</v>
      </c>
      <c r="C74" s="46" t="s">
        <v>46</v>
      </c>
      <c r="D74" s="45">
        <v>3</v>
      </c>
      <c r="E74" s="144"/>
      <c r="F74" s="33">
        <f>D74*E74</f>
        <v>0</v>
      </c>
    </row>
    <row r="75" spans="1:6" s="1" customFormat="1" ht="15.75" x14ac:dyDescent="0.25">
      <c r="A75" s="16">
        <v>2</v>
      </c>
      <c r="B75" s="46" t="s">
        <v>47</v>
      </c>
      <c r="C75" s="46" t="s">
        <v>44</v>
      </c>
      <c r="D75" s="45">
        <v>0.22</v>
      </c>
      <c r="E75" s="144"/>
      <c r="F75" s="33">
        <f t="shared" ref="F75:F76" si="10">D75*E75</f>
        <v>0</v>
      </c>
    </row>
    <row r="76" spans="1:6" s="1" customFormat="1" ht="15.75" x14ac:dyDescent="0.25">
      <c r="A76" s="16">
        <v>3</v>
      </c>
      <c r="B76" s="46" t="s">
        <v>48</v>
      </c>
      <c r="C76" s="46" t="s">
        <v>44</v>
      </c>
      <c r="D76" s="45">
        <v>0.44</v>
      </c>
      <c r="E76" s="144"/>
      <c r="F76" s="33">
        <f t="shared" si="10"/>
        <v>0</v>
      </c>
    </row>
    <row r="77" spans="1:6" s="1" customFormat="1" ht="15.75" x14ac:dyDescent="0.25">
      <c r="A77" s="60"/>
      <c r="B77" s="48" t="s">
        <v>55</v>
      </c>
      <c r="C77" s="48"/>
      <c r="D77" s="49"/>
      <c r="E77" s="49"/>
      <c r="F77" s="50">
        <f>SUM(F74:F76)</f>
        <v>0</v>
      </c>
    </row>
    <row r="78" spans="1:6" s="1" customFormat="1" ht="43.5" x14ac:dyDescent="0.25">
      <c r="A78" s="20" t="s">
        <v>5</v>
      </c>
      <c r="B78" s="43" t="s">
        <v>156</v>
      </c>
      <c r="C78" s="42" t="s">
        <v>44</v>
      </c>
      <c r="D78" s="45">
        <v>4.6900000000000004</v>
      </c>
      <c r="E78" s="144"/>
      <c r="F78" s="33"/>
    </row>
    <row r="79" spans="1:6" s="1" customFormat="1" ht="15.75" x14ac:dyDescent="0.25">
      <c r="A79" s="16">
        <v>1</v>
      </c>
      <c r="B79" s="46" t="s">
        <v>45</v>
      </c>
      <c r="C79" s="46" t="s">
        <v>46</v>
      </c>
      <c r="D79" s="45">
        <v>33</v>
      </c>
      <c r="E79" s="144"/>
      <c r="F79" s="33">
        <f>D79*E79</f>
        <v>0</v>
      </c>
    </row>
    <row r="80" spans="1:6" s="1" customFormat="1" ht="15.75" x14ac:dyDescent="0.25">
      <c r="A80" s="16">
        <v>2</v>
      </c>
      <c r="B80" s="46" t="s">
        <v>47</v>
      </c>
      <c r="C80" s="46" t="s">
        <v>44</v>
      </c>
      <c r="D80" s="45">
        <v>2.44</v>
      </c>
      <c r="E80" s="144"/>
      <c r="F80" s="33">
        <f t="shared" ref="F80" si="11">D80*E80</f>
        <v>0</v>
      </c>
    </row>
    <row r="81" spans="1:6" s="1" customFormat="1" ht="15.75" x14ac:dyDescent="0.25">
      <c r="A81" s="16">
        <v>3</v>
      </c>
      <c r="B81" s="46" t="s">
        <v>48</v>
      </c>
      <c r="C81" s="46" t="s">
        <v>44</v>
      </c>
      <c r="D81" s="45">
        <v>4.88</v>
      </c>
      <c r="E81" s="144"/>
      <c r="F81" s="33">
        <f>D81*E81</f>
        <v>0</v>
      </c>
    </row>
    <row r="82" spans="1:6" s="1" customFormat="1" ht="15.75" x14ac:dyDescent="0.25">
      <c r="A82" s="60"/>
      <c r="B82" s="48" t="s">
        <v>55</v>
      </c>
      <c r="C82" s="48"/>
      <c r="D82" s="49"/>
      <c r="E82" s="49"/>
      <c r="F82" s="50">
        <f>SUM(F79:F81)</f>
        <v>0</v>
      </c>
    </row>
    <row r="83" spans="1:6" s="1" customFormat="1" ht="40.5" customHeight="1" x14ac:dyDescent="0.25">
      <c r="A83" s="20" t="s">
        <v>6</v>
      </c>
      <c r="B83" s="43" t="s">
        <v>157</v>
      </c>
      <c r="C83" s="73" t="s">
        <v>87</v>
      </c>
      <c r="D83" s="44">
        <v>306.95999999999998</v>
      </c>
      <c r="E83" s="144"/>
      <c r="F83" s="47"/>
    </row>
    <row r="84" spans="1:6" s="1" customFormat="1" ht="15.75" x14ac:dyDescent="0.25">
      <c r="A84" s="16">
        <v>1</v>
      </c>
      <c r="B84" s="46" t="s">
        <v>51</v>
      </c>
      <c r="C84" s="46" t="s">
        <v>52</v>
      </c>
      <c r="D84" s="45">
        <v>38</v>
      </c>
      <c r="E84" s="144"/>
      <c r="F84" s="63">
        <f>D84*E84</f>
        <v>0</v>
      </c>
    </row>
    <row r="85" spans="1:6" s="1" customFormat="1" ht="15.75" x14ac:dyDescent="0.25">
      <c r="A85" s="16">
        <v>2</v>
      </c>
      <c r="B85" s="46" t="s">
        <v>67</v>
      </c>
      <c r="C85" s="46" t="s">
        <v>52</v>
      </c>
      <c r="D85" s="45">
        <v>26</v>
      </c>
      <c r="E85" s="144"/>
      <c r="F85" s="63">
        <f>D85*E85</f>
        <v>0</v>
      </c>
    </row>
    <row r="86" spans="1:6" s="1" customFormat="1" ht="15.75" x14ac:dyDescent="0.25">
      <c r="A86" s="16">
        <v>3</v>
      </c>
      <c r="B86" s="46" t="s">
        <v>53</v>
      </c>
      <c r="C86" s="46" t="s">
        <v>54</v>
      </c>
      <c r="D86" s="45">
        <v>1</v>
      </c>
      <c r="E86" s="144"/>
      <c r="F86" s="63">
        <f>D86*E86</f>
        <v>0</v>
      </c>
    </row>
    <row r="87" spans="1:6" s="1" customFormat="1" ht="15.75" x14ac:dyDescent="0.25">
      <c r="A87" s="60"/>
      <c r="B87" s="48" t="s">
        <v>55</v>
      </c>
      <c r="C87" s="48"/>
      <c r="D87" s="49"/>
      <c r="E87" s="49"/>
      <c r="F87" s="50">
        <f>SUM(F84:F86)</f>
        <v>0</v>
      </c>
    </row>
    <row r="88" spans="1:6" s="1" customFormat="1" ht="15.75" x14ac:dyDescent="0.25">
      <c r="A88" s="20" t="s">
        <v>7</v>
      </c>
      <c r="B88" s="42" t="s">
        <v>89</v>
      </c>
      <c r="C88" s="55"/>
      <c r="D88" s="56"/>
      <c r="E88" s="56"/>
      <c r="F88" s="57"/>
    </row>
    <row r="89" spans="1:6" s="1" customFormat="1" ht="15.75" x14ac:dyDescent="0.25">
      <c r="A89" s="16">
        <v>1</v>
      </c>
      <c r="B89" s="58" t="s">
        <v>60</v>
      </c>
      <c r="C89" s="58" t="s">
        <v>56</v>
      </c>
      <c r="D89" s="59">
        <v>40</v>
      </c>
      <c r="E89" s="146"/>
      <c r="F89" s="64">
        <f>D89*E89</f>
        <v>0</v>
      </c>
    </row>
    <row r="90" spans="1:6" s="1" customFormat="1" ht="15.75" x14ac:dyDescent="0.25">
      <c r="A90" s="16">
        <v>2</v>
      </c>
      <c r="B90" s="58" t="s">
        <v>61</v>
      </c>
      <c r="C90" s="58" t="s">
        <v>56</v>
      </c>
      <c r="D90" s="59">
        <v>15</v>
      </c>
      <c r="E90" s="146"/>
      <c r="F90" s="64">
        <f t="shared" ref="F90:F91" si="12">D90*E90</f>
        <v>0</v>
      </c>
    </row>
    <row r="91" spans="1:6" s="1" customFormat="1" ht="15.75" x14ac:dyDescent="0.25">
      <c r="A91" s="16">
        <v>3</v>
      </c>
      <c r="B91" s="58" t="s">
        <v>62</v>
      </c>
      <c r="C91" s="58" t="s">
        <v>90</v>
      </c>
      <c r="D91" s="59">
        <v>1</v>
      </c>
      <c r="E91" s="146"/>
      <c r="F91" s="64">
        <f t="shared" si="12"/>
        <v>0</v>
      </c>
    </row>
    <row r="92" spans="1:6" s="1" customFormat="1" ht="15.75" x14ac:dyDescent="0.25">
      <c r="A92" s="60"/>
      <c r="B92" s="48" t="s">
        <v>55</v>
      </c>
      <c r="C92" s="48"/>
      <c r="D92" s="49"/>
      <c r="E92" s="49"/>
      <c r="F92" s="50">
        <f>SUM(F89:F91)</f>
        <v>0</v>
      </c>
    </row>
    <row r="93" spans="1:6" s="1" customFormat="1" ht="15.75" x14ac:dyDescent="0.25">
      <c r="A93" s="34"/>
      <c r="B93" s="35" t="s">
        <v>105</v>
      </c>
      <c r="C93" s="36"/>
      <c r="D93" s="36"/>
      <c r="E93" s="36"/>
      <c r="F93" s="37">
        <f>F71+F77+F82+F87+F92</f>
        <v>0</v>
      </c>
    </row>
    <row r="94" spans="1:6" s="1" customFormat="1" ht="15.75" x14ac:dyDescent="0.25">
      <c r="A94" s="72"/>
      <c r="B94" s="42"/>
      <c r="C94" s="42"/>
      <c r="D94" s="44"/>
      <c r="E94" s="44"/>
      <c r="F94" s="62"/>
    </row>
    <row r="95" spans="1:6" s="1" customFormat="1" ht="15.75" x14ac:dyDescent="0.25">
      <c r="A95" s="87">
        <v>4</v>
      </c>
      <c r="B95" s="88" t="s">
        <v>107</v>
      </c>
      <c r="C95" s="79"/>
      <c r="D95" s="79"/>
      <c r="E95" s="79"/>
      <c r="F95" s="89"/>
    </row>
    <row r="96" spans="1:6" s="1" customFormat="1" ht="45.75" customHeight="1" x14ac:dyDescent="0.25">
      <c r="A96" s="20" t="s">
        <v>4</v>
      </c>
      <c r="B96" s="111" t="s">
        <v>239</v>
      </c>
      <c r="C96" s="112" t="s">
        <v>30</v>
      </c>
      <c r="D96" s="113">
        <v>3163.38</v>
      </c>
      <c r="E96" s="150"/>
      <c r="F96" s="110"/>
    </row>
    <row r="97" spans="1:6" s="1" customFormat="1" ht="23.25" customHeight="1" x14ac:dyDescent="0.25">
      <c r="A97" s="16">
        <v>1</v>
      </c>
      <c r="B97" s="9" t="s">
        <v>158</v>
      </c>
      <c r="C97" s="10" t="s">
        <v>56</v>
      </c>
      <c r="D97" s="32">
        <v>98</v>
      </c>
      <c r="E97" s="151"/>
      <c r="F97" s="33">
        <f t="shared" ref="F97:F102" si="13">E97*D97</f>
        <v>0</v>
      </c>
    </row>
    <row r="98" spans="1:6" s="1" customFormat="1" ht="21.75" customHeight="1" x14ac:dyDescent="0.25">
      <c r="A98" s="16">
        <v>2</v>
      </c>
      <c r="B98" s="9" t="s">
        <v>159</v>
      </c>
      <c r="C98" s="10" t="s">
        <v>56</v>
      </c>
      <c r="D98" s="32">
        <v>170</v>
      </c>
      <c r="E98" s="151"/>
      <c r="F98" s="33">
        <f t="shared" si="13"/>
        <v>0</v>
      </c>
    </row>
    <row r="99" spans="1:6" s="1" customFormat="1" ht="17.25" customHeight="1" x14ac:dyDescent="0.25">
      <c r="A99" s="16">
        <v>3</v>
      </c>
      <c r="B99" s="9" t="s">
        <v>160</v>
      </c>
      <c r="C99" s="10" t="s">
        <v>54</v>
      </c>
      <c r="D99" s="32">
        <v>17</v>
      </c>
      <c r="E99" s="151"/>
      <c r="F99" s="33">
        <f t="shared" si="13"/>
        <v>0</v>
      </c>
    </row>
    <row r="100" spans="1:6" s="1" customFormat="1" ht="17.25" customHeight="1" x14ac:dyDescent="0.25">
      <c r="A100" s="16">
        <v>4</v>
      </c>
      <c r="B100" s="9" t="s">
        <v>161</v>
      </c>
      <c r="C100" s="10" t="s">
        <v>103</v>
      </c>
      <c r="D100" s="32">
        <v>3</v>
      </c>
      <c r="E100" s="151"/>
      <c r="F100" s="33">
        <f t="shared" si="13"/>
        <v>0</v>
      </c>
    </row>
    <row r="101" spans="1:6" s="1" customFormat="1" ht="17.25" customHeight="1" x14ac:dyDescent="0.25">
      <c r="A101" s="16">
        <v>5</v>
      </c>
      <c r="B101" s="9" t="s">
        <v>162</v>
      </c>
      <c r="C101" s="10" t="s">
        <v>21</v>
      </c>
      <c r="D101" s="32">
        <v>1</v>
      </c>
      <c r="E101" s="151"/>
      <c r="F101" s="33">
        <f t="shared" si="13"/>
        <v>0</v>
      </c>
    </row>
    <row r="102" spans="1:6" s="1" customFormat="1" ht="17.25" customHeight="1" x14ac:dyDescent="0.25">
      <c r="A102" s="16">
        <v>6</v>
      </c>
      <c r="B102" s="9" t="s">
        <v>62</v>
      </c>
      <c r="C102" s="10" t="s">
        <v>90</v>
      </c>
      <c r="D102" s="32">
        <v>3</v>
      </c>
      <c r="E102" s="151"/>
      <c r="F102" s="33">
        <f t="shared" si="13"/>
        <v>0</v>
      </c>
    </row>
    <row r="103" spans="1:6" s="1" customFormat="1" ht="18" customHeight="1" x14ac:dyDescent="0.25">
      <c r="A103" s="60"/>
      <c r="B103" s="48" t="s">
        <v>55</v>
      </c>
      <c r="C103" s="48"/>
      <c r="D103" s="49"/>
      <c r="E103" s="49"/>
      <c r="F103" s="50">
        <f>SUM(F97:F102)</f>
        <v>0</v>
      </c>
    </row>
    <row r="104" spans="1:6" s="1" customFormat="1" ht="78.75" customHeight="1" x14ac:dyDescent="0.25">
      <c r="A104" s="20" t="s">
        <v>5</v>
      </c>
      <c r="B104" s="111" t="s">
        <v>163</v>
      </c>
      <c r="C104" s="3" t="s">
        <v>30</v>
      </c>
      <c r="D104" s="3">
        <v>3163.38</v>
      </c>
      <c r="E104" s="152"/>
      <c r="F104" s="19"/>
    </row>
    <row r="105" spans="1:6" s="1" customFormat="1" ht="19.5" customHeight="1" x14ac:dyDescent="0.25">
      <c r="A105" s="16">
        <v>3</v>
      </c>
      <c r="B105" s="9" t="s">
        <v>95</v>
      </c>
      <c r="C105" s="5" t="s">
        <v>54</v>
      </c>
      <c r="D105" s="5">
        <v>13</v>
      </c>
      <c r="E105" s="142"/>
      <c r="F105" s="33">
        <f>D105*E105</f>
        <v>0</v>
      </c>
    </row>
    <row r="106" spans="1:6" s="1" customFormat="1" ht="16.5" customHeight="1" x14ac:dyDescent="0.25">
      <c r="A106" s="16">
        <v>4</v>
      </c>
      <c r="B106" s="9" t="s">
        <v>96</v>
      </c>
      <c r="C106" s="5" t="s">
        <v>56</v>
      </c>
      <c r="D106" s="32">
        <v>15</v>
      </c>
      <c r="E106" s="142"/>
      <c r="F106" s="33">
        <f t="shared" ref="F106:F114" si="14">D106*E106</f>
        <v>0</v>
      </c>
    </row>
    <row r="107" spans="1:6" s="1" customFormat="1" ht="18.75" customHeight="1" x14ac:dyDescent="0.25">
      <c r="A107" s="16">
        <v>5</v>
      </c>
      <c r="B107" s="9" t="s">
        <v>97</v>
      </c>
      <c r="C107" s="5" t="s">
        <v>90</v>
      </c>
      <c r="D107" s="32">
        <v>3</v>
      </c>
      <c r="E107" s="142"/>
      <c r="F107" s="33">
        <f t="shared" si="14"/>
        <v>0</v>
      </c>
    </row>
    <row r="108" spans="1:6" s="1" customFormat="1" ht="18.75" customHeight="1" x14ac:dyDescent="0.25">
      <c r="A108" s="16">
        <v>6</v>
      </c>
      <c r="B108" s="9" t="s">
        <v>98</v>
      </c>
      <c r="C108" s="5" t="s">
        <v>99</v>
      </c>
      <c r="D108" s="32">
        <v>14</v>
      </c>
      <c r="E108" s="142"/>
      <c r="F108" s="33">
        <f t="shared" si="14"/>
        <v>0</v>
      </c>
    </row>
    <row r="109" spans="1:6" s="1" customFormat="1" ht="21" customHeight="1" x14ac:dyDescent="0.25">
      <c r="A109" s="16">
        <v>7</v>
      </c>
      <c r="B109" s="9" t="s">
        <v>100</v>
      </c>
      <c r="C109" s="5" t="s">
        <v>101</v>
      </c>
      <c r="D109" s="32">
        <v>2</v>
      </c>
      <c r="E109" s="142"/>
      <c r="F109" s="33">
        <f t="shared" si="14"/>
        <v>0</v>
      </c>
    </row>
    <row r="110" spans="1:6" s="1" customFormat="1" ht="20.25" customHeight="1" x14ac:dyDescent="0.25">
      <c r="A110" s="16">
        <v>8</v>
      </c>
      <c r="B110" s="9" t="s">
        <v>102</v>
      </c>
      <c r="C110" s="5" t="s">
        <v>103</v>
      </c>
      <c r="D110" s="32">
        <v>3</v>
      </c>
      <c r="E110" s="142"/>
      <c r="F110" s="33">
        <f t="shared" si="14"/>
        <v>0</v>
      </c>
    </row>
    <row r="111" spans="1:6" s="1" customFormat="1" ht="20.25" customHeight="1" x14ac:dyDescent="0.25">
      <c r="A111" s="16">
        <v>9</v>
      </c>
      <c r="B111" s="9" t="s">
        <v>164</v>
      </c>
      <c r="C111" s="5" t="s">
        <v>56</v>
      </c>
      <c r="D111" s="32">
        <v>28</v>
      </c>
      <c r="E111" s="142"/>
      <c r="F111" s="33">
        <f t="shared" si="14"/>
        <v>0</v>
      </c>
    </row>
    <row r="112" spans="1:6" s="1" customFormat="1" ht="21" customHeight="1" x14ac:dyDescent="0.25">
      <c r="A112" s="16">
        <v>10</v>
      </c>
      <c r="B112" s="9" t="s">
        <v>165</v>
      </c>
      <c r="C112" s="5" t="s">
        <v>56</v>
      </c>
      <c r="D112" s="32">
        <v>70</v>
      </c>
      <c r="E112" s="142"/>
      <c r="F112" s="33">
        <f t="shared" si="14"/>
        <v>0</v>
      </c>
    </row>
    <row r="113" spans="1:9" s="1" customFormat="1" ht="18" customHeight="1" x14ac:dyDescent="0.25">
      <c r="A113" s="16">
        <v>11</v>
      </c>
      <c r="B113" s="9" t="s">
        <v>166</v>
      </c>
      <c r="C113" s="5" t="s">
        <v>56</v>
      </c>
      <c r="D113" s="32">
        <v>80</v>
      </c>
      <c r="E113" s="142"/>
      <c r="F113" s="33">
        <f t="shared" si="14"/>
        <v>0</v>
      </c>
    </row>
    <row r="114" spans="1:9" s="1" customFormat="1" ht="18" customHeight="1" x14ac:dyDescent="0.25">
      <c r="A114" s="16">
        <v>12</v>
      </c>
      <c r="B114" s="9" t="s">
        <v>104</v>
      </c>
      <c r="C114" s="5" t="s">
        <v>56</v>
      </c>
      <c r="D114" s="32">
        <v>21</v>
      </c>
      <c r="E114" s="142"/>
      <c r="F114" s="33">
        <f t="shared" si="14"/>
        <v>0</v>
      </c>
    </row>
    <row r="115" spans="1:9" s="1" customFormat="1" ht="18" customHeight="1" x14ac:dyDescent="0.25">
      <c r="A115" s="60"/>
      <c r="B115" s="48" t="s">
        <v>55</v>
      </c>
      <c r="C115" s="48"/>
      <c r="D115" s="49"/>
      <c r="E115" s="49"/>
      <c r="F115" s="50">
        <f>SUM(F105:F114)</f>
        <v>0</v>
      </c>
    </row>
    <row r="116" spans="1:9" s="1" customFormat="1" ht="15.75" x14ac:dyDescent="0.25">
      <c r="A116" s="34"/>
      <c r="B116" s="35" t="s">
        <v>106</v>
      </c>
      <c r="C116" s="36"/>
      <c r="D116" s="36"/>
      <c r="E116" s="36"/>
      <c r="F116" s="37">
        <f>F103+F115</f>
        <v>0</v>
      </c>
    </row>
    <row r="117" spans="1:9" s="1" customFormat="1" ht="12" x14ac:dyDescent="0.2">
      <c r="A117" s="100"/>
      <c r="B117" s="101"/>
      <c r="C117" s="101"/>
      <c r="D117" s="101"/>
      <c r="E117" s="101"/>
      <c r="F117" s="115"/>
    </row>
    <row r="118" spans="1:9" s="1" customFormat="1" ht="15.75" x14ac:dyDescent="0.25">
      <c r="A118" s="87">
        <v>5</v>
      </c>
      <c r="B118" s="88" t="s">
        <v>110</v>
      </c>
      <c r="C118" s="79"/>
      <c r="D118" s="79"/>
      <c r="E118" s="79"/>
      <c r="F118" s="89"/>
    </row>
    <row r="119" spans="1:9" s="1" customFormat="1" ht="63" x14ac:dyDescent="0.25">
      <c r="A119" s="91" t="s">
        <v>37</v>
      </c>
      <c r="B119" s="92" t="s">
        <v>180</v>
      </c>
      <c r="C119" s="26" t="s">
        <v>30</v>
      </c>
      <c r="D119" s="26">
        <v>1664.34</v>
      </c>
      <c r="E119" s="148"/>
      <c r="F119" s="93"/>
    </row>
    <row r="120" spans="1:9" s="1" customFormat="1" ht="15.75" x14ac:dyDescent="0.25">
      <c r="A120" s="91">
        <v>1</v>
      </c>
      <c r="B120" s="92" t="s">
        <v>175</v>
      </c>
      <c r="C120" s="26" t="s">
        <v>90</v>
      </c>
      <c r="D120" s="26">
        <v>152</v>
      </c>
      <c r="E120" s="148"/>
      <c r="F120" s="93">
        <f>D120*E120</f>
        <v>0</v>
      </c>
    </row>
    <row r="121" spans="1:9" s="1" customFormat="1" ht="15.75" x14ac:dyDescent="0.25">
      <c r="A121" s="91">
        <v>2</v>
      </c>
      <c r="B121" s="92" t="s">
        <v>177</v>
      </c>
      <c r="C121" s="26" t="s">
        <v>90</v>
      </c>
      <c r="D121" s="26">
        <v>33</v>
      </c>
      <c r="E121" s="148"/>
      <c r="F121" s="93">
        <f t="shared" ref="F121:F124" si="15">D121*E121</f>
        <v>0</v>
      </c>
    </row>
    <row r="122" spans="1:9" s="1" customFormat="1" ht="15.75" x14ac:dyDescent="0.25">
      <c r="A122" s="91">
        <v>3</v>
      </c>
      <c r="B122" s="92" t="s">
        <v>176</v>
      </c>
      <c r="C122" s="26" t="s">
        <v>46</v>
      </c>
      <c r="D122" s="26">
        <v>89</v>
      </c>
      <c r="E122" s="148"/>
      <c r="F122" s="93">
        <f t="shared" si="15"/>
        <v>0</v>
      </c>
    </row>
    <row r="123" spans="1:9" s="1" customFormat="1" ht="15.75" x14ac:dyDescent="0.25">
      <c r="A123" s="22">
        <v>4</v>
      </c>
      <c r="B123" s="9" t="s">
        <v>178</v>
      </c>
      <c r="C123" s="5" t="s">
        <v>38</v>
      </c>
      <c r="D123" s="5">
        <v>4.33</v>
      </c>
      <c r="E123" s="142"/>
      <c r="F123" s="93">
        <f t="shared" si="15"/>
        <v>0</v>
      </c>
      <c r="I123" s="2"/>
    </row>
    <row r="124" spans="1:9" s="1" customFormat="1" ht="15.75" x14ac:dyDescent="0.25">
      <c r="A124" s="22">
        <v>5</v>
      </c>
      <c r="B124" s="9" t="s">
        <v>179</v>
      </c>
      <c r="C124" s="5" t="s">
        <v>46</v>
      </c>
      <c r="D124" s="5">
        <v>4</v>
      </c>
      <c r="E124" s="142"/>
      <c r="F124" s="93">
        <f t="shared" si="15"/>
        <v>0</v>
      </c>
    </row>
    <row r="125" spans="1:9" s="1" customFormat="1" ht="15.75" x14ac:dyDescent="0.25">
      <c r="A125" s="60"/>
      <c r="B125" s="48" t="s">
        <v>55</v>
      </c>
      <c r="C125" s="48"/>
      <c r="D125" s="49"/>
      <c r="E125" s="49"/>
      <c r="F125" s="50">
        <f>SUM(F120:F124)</f>
        <v>0</v>
      </c>
    </row>
    <row r="126" spans="1:9" s="1" customFormat="1" ht="15.75" x14ac:dyDescent="0.25">
      <c r="A126" s="34"/>
      <c r="B126" s="35" t="s">
        <v>111</v>
      </c>
      <c r="C126" s="36"/>
      <c r="D126" s="36"/>
      <c r="E126" s="36"/>
      <c r="F126" s="37">
        <f>F125</f>
        <v>0</v>
      </c>
    </row>
    <row r="127" spans="1:9" s="1" customFormat="1" ht="15.75" x14ac:dyDescent="0.25">
      <c r="A127" s="16"/>
      <c r="B127" s="4"/>
      <c r="C127" s="5"/>
      <c r="D127" s="5"/>
      <c r="E127" s="24"/>
      <c r="F127" s="19"/>
    </row>
    <row r="128" spans="1:9" s="1" customFormat="1" ht="15.75" x14ac:dyDescent="0.25">
      <c r="A128" s="74">
        <v>6</v>
      </c>
      <c r="B128" s="75" t="s">
        <v>114</v>
      </c>
      <c r="C128" s="79"/>
      <c r="D128" s="79"/>
      <c r="E128" s="79"/>
      <c r="F128" s="89"/>
    </row>
    <row r="129" spans="1:6" s="1" customFormat="1" ht="33.75" customHeight="1" x14ac:dyDescent="0.25">
      <c r="A129" s="22">
        <v>1</v>
      </c>
      <c r="B129" s="11" t="s">
        <v>181</v>
      </c>
      <c r="C129" s="5" t="s">
        <v>112</v>
      </c>
      <c r="D129" s="5">
        <v>1</v>
      </c>
      <c r="E129" s="142"/>
      <c r="F129" s="33">
        <f t="shared" ref="F129:F140" si="16">E129*D129</f>
        <v>0</v>
      </c>
    </row>
    <row r="130" spans="1:6" s="1" customFormat="1" ht="31.5" customHeight="1" x14ac:dyDescent="0.25">
      <c r="A130" s="22">
        <v>2</v>
      </c>
      <c r="B130" s="9" t="s">
        <v>190</v>
      </c>
      <c r="C130" s="10" t="s">
        <v>12</v>
      </c>
      <c r="D130" s="10">
        <v>20</v>
      </c>
      <c r="E130" s="151"/>
      <c r="F130" s="33">
        <f t="shared" si="16"/>
        <v>0</v>
      </c>
    </row>
    <row r="131" spans="1:6" s="1" customFormat="1" ht="15" customHeight="1" x14ac:dyDescent="0.25">
      <c r="A131" s="22">
        <v>3</v>
      </c>
      <c r="B131" s="9" t="s">
        <v>188</v>
      </c>
      <c r="C131" s="10" t="s">
        <v>12</v>
      </c>
      <c r="D131" s="10">
        <v>27</v>
      </c>
      <c r="E131" s="151"/>
      <c r="F131" s="33">
        <f t="shared" si="16"/>
        <v>0</v>
      </c>
    </row>
    <row r="132" spans="1:6" s="1" customFormat="1" ht="15" customHeight="1" x14ac:dyDescent="0.25">
      <c r="A132" s="22">
        <v>4</v>
      </c>
      <c r="B132" s="9" t="s">
        <v>196</v>
      </c>
      <c r="C132" s="10" t="s">
        <v>12</v>
      </c>
      <c r="D132" s="10">
        <v>4</v>
      </c>
      <c r="E132" s="151"/>
      <c r="F132" s="33"/>
    </row>
    <row r="133" spans="1:6" s="1" customFormat="1" ht="15" customHeight="1" x14ac:dyDescent="0.25">
      <c r="A133" s="22">
        <v>5</v>
      </c>
      <c r="B133" s="9" t="s">
        <v>191</v>
      </c>
      <c r="C133" s="10" t="s">
        <v>12</v>
      </c>
      <c r="D133" s="10">
        <v>13</v>
      </c>
      <c r="E133" s="151"/>
      <c r="F133" s="33">
        <f t="shared" si="16"/>
        <v>0</v>
      </c>
    </row>
    <row r="134" spans="1:6" s="1" customFormat="1" ht="15" customHeight="1" x14ac:dyDescent="0.25">
      <c r="A134" s="22">
        <v>6</v>
      </c>
      <c r="B134" s="9" t="s">
        <v>195</v>
      </c>
      <c r="C134" s="10" t="s">
        <v>12</v>
      </c>
      <c r="D134" s="10">
        <v>8</v>
      </c>
      <c r="E134" s="151"/>
      <c r="F134" s="33">
        <f t="shared" si="16"/>
        <v>0</v>
      </c>
    </row>
    <row r="135" spans="1:6" s="1" customFormat="1" ht="15" customHeight="1" x14ac:dyDescent="0.25">
      <c r="A135" s="22">
        <v>7</v>
      </c>
      <c r="B135" s="9" t="s">
        <v>194</v>
      </c>
      <c r="C135" s="10" t="s">
        <v>12</v>
      </c>
      <c r="D135" s="10">
        <v>2</v>
      </c>
      <c r="E135" s="151"/>
      <c r="F135" s="33">
        <f t="shared" si="16"/>
        <v>0</v>
      </c>
    </row>
    <row r="136" spans="1:6" s="1" customFormat="1" ht="15" customHeight="1" x14ac:dyDescent="0.25">
      <c r="A136" s="22">
        <v>8</v>
      </c>
      <c r="B136" s="9" t="s">
        <v>193</v>
      </c>
      <c r="C136" s="10" t="s">
        <v>12</v>
      </c>
      <c r="D136" s="10">
        <v>1</v>
      </c>
      <c r="E136" s="151"/>
      <c r="F136" s="33">
        <f t="shared" si="16"/>
        <v>0</v>
      </c>
    </row>
    <row r="137" spans="1:6" s="1" customFormat="1" ht="15" customHeight="1" x14ac:dyDescent="0.25">
      <c r="A137" s="22">
        <v>9</v>
      </c>
      <c r="B137" s="9" t="s">
        <v>185</v>
      </c>
      <c r="C137" s="10" t="s">
        <v>15</v>
      </c>
      <c r="D137" s="10">
        <v>4</v>
      </c>
      <c r="E137" s="151"/>
      <c r="F137" s="33">
        <f t="shared" si="16"/>
        <v>0</v>
      </c>
    </row>
    <row r="138" spans="1:6" s="1" customFormat="1" ht="15" customHeight="1" x14ac:dyDescent="0.25">
      <c r="A138" s="22">
        <v>10</v>
      </c>
      <c r="B138" s="9" t="s">
        <v>186</v>
      </c>
      <c r="C138" s="10" t="s">
        <v>15</v>
      </c>
      <c r="D138" s="10">
        <v>6</v>
      </c>
      <c r="E138" s="151"/>
      <c r="F138" s="33">
        <f t="shared" si="16"/>
        <v>0</v>
      </c>
    </row>
    <row r="139" spans="1:6" s="1" customFormat="1" ht="15" customHeight="1" x14ac:dyDescent="0.25">
      <c r="A139" s="22">
        <v>11</v>
      </c>
      <c r="B139" s="9" t="s">
        <v>187</v>
      </c>
      <c r="C139" s="10" t="s">
        <v>16</v>
      </c>
      <c r="D139" s="10">
        <v>5</v>
      </c>
      <c r="E139" s="151"/>
      <c r="F139" s="33">
        <f t="shared" si="16"/>
        <v>0</v>
      </c>
    </row>
    <row r="140" spans="1:6" s="1" customFormat="1" ht="15" customHeight="1" x14ac:dyDescent="0.25">
      <c r="A140" s="22">
        <v>12</v>
      </c>
      <c r="B140" s="9" t="s">
        <v>189</v>
      </c>
      <c r="C140" s="10" t="s">
        <v>12</v>
      </c>
      <c r="D140" s="10">
        <v>6</v>
      </c>
      <c r="E140" s="151"/>
      <c r="F140" s="33">
        <f t="shared" si="16"/>
        <v>0</v>
      </c>
    </row>
    <row r="141" spans="1:6" s="1" customFormat="1" ht="15" customHeight="1" x14ac:dyDescent="0.25">
      <c r="A141" s="22">
        <v>13</v>
      </c>
      <c r="B141" s="9" t="s">
        <v>184</v>
      </c>
      <c r="C141" s="10" t="s">
        <v>54</v>
      </c>
      <c r="D141" s="10">
        <v>10</v>
      </c>
      <c r="E141" s="151"/>
      <c r="F141" s="33">
        <f t="shared" ref="F141:F142" si="17">E141*D141</f>
        <v>0</v>
      </c>
    </row>
    <row r="142" spans="1:6" s="1" customFormat="1" ht="15" customHeight="1" x14ac:dyDescent="0.25">
      <c r="A142" s="22">
        <v>14</v>
      </c>
      <c r="B142" s="9" t="s">
        <v>113</v>
      </c>
      <c r="C142" s="10" t="s">
        <v>15</v>
      </c>
      <c r="D142" s="10">
        <v>2</v>
      </c>
      <c r="E142" s="151"/>
      <c r="F142" s="33">
        <f t="shared" si="17"/>
        <v>0</v>
      </c>
    </row>
    <row r="143" spans="1:6" s="1" customFormat="1" ht="15.75" x14ac:dyDescent="0.25">
      <c r="A143" s="60"/>
      <c r="B143" s="48" t="s">
        <v>55</v>
      </c>
      <c r="C143" s="48"/>
      <c r="D143" s="49"/>
      <c r="E143" s="49"/>
      <c r="F143" s="50">
        <f>SUM(F129:F142)</f>
        <v>0</v>
      </c>
    </row>
    <row r="144" spans="1:6" s="1" customFormat="1" ht="15.75" x14ac:dyDescent="0.25">
      <c r="A144" s="34"/>
      <c r="B144" s="35" t="s">
        <v>115</v>
      </c>
      <c r="C144" s="36"/>
      <c r="D144" s="36"/>
      <c r="E144" s="36"/>
      <c r="F144" s="37">
        <f>F143</f>
        <v>0</v>
      </c>
    </row>
    <row r="145" spans="1:6" s="1" customFormat="1" ht="15.75" x14ac:dyDescent="0.25">
      <c r="A145" s="16"/>
      <c r="B145" s="5"/>
      <c r="C145" s="5"/>
      <c r="D145" s="5"/>
      <c r="E145" s="5"/>
      <c r="F145" s="21"/>
    </row>
    <row r="146" spans="1:6" s="1" customFormat="1" ht="14.25" customHeight="1" x14ac:dyDescent="0.25">
      <c r="A146" s="87">
        <v>7</v>
      </c>
      <c r="B146" s="88" t="s">
        <v>24</v>
      </c>
      <c r="C146" s="79"/>
      <c r="D146" s="79"/>
      <c r="E146" s="79"/>
      <c r="F146" s="89"/>
    </row>
    <row r="147" spans="1:6" s="1" customFormat="1" ht="28.5" customHeight="1" x14ac:dyDescent="0.25">
      <c r="A147" s="16">
        <v>1</v>
      </c>
      <c r="B147" s="11" t="s">
        <v>197</v>
      </c>
      <c r="C147" s="5" t="s">
        <v>112</v>
      </c>
      <c r="D147" s="5">
        <v>2</v>
      </c>
      <c r="E147" s="142"/>
      <c r="F147" s="33">
        <f t="shared" ref="F147:F171" si="18">E147*D147</f>
        <v>0</v>
      </c>
    </row>
    <row r="148" spans="1:6" s="1" customFormat="1" ht="32.25" customHeight="1" x14ac:dyDescent="0.25">
      <c r="A148" s="16">
        <v>2</v>
      </c>
      <c r="B148" s="11" t="s">
        <v>198</v>
      </c>
      <c r="C148" s="5" t="s">
        <v>112</v>
      </c>
      <c r="D148" s="5">
        <v>2</v>
      </c>
      <c r="E148" s="142"/>
      <c r="F148" s="33">
        <f t="shared" si="18"/>
        <v>0</v>
      </c>
    </row>
    <row r="149" spans="1:6" s="1" customFormat="1" ht="15.75" x14ac:dyDescent="0.25">
      <c r="A149" s="16">
        <v>3</v>
      </c>
      <c r="B149" s="11" t="s">
        <v>17</v>
      </c>
      <c r="C149" s="5" t="s">
        <v>12</v>
      </c>
      <c r="D149" s="5">
        <v>4</v>
      </c>
      <c r="E149" s="142"/>
      <c r="F149" s="33">
        <f t="shared" si="18"/>
        <v>0</v>
      </c>
    </row>
    <row r="150" spans="1:6" s="1" customFormat="1" ht="15.75" x14ac:dyDescent="0.25">
      <c r="A150" s="16">
        <v>4</v>
      </c>
      <c r="B150" s="11" t="s">
        <v>18</v>
      </c>
      <c r="C150" s="5" t="s">
        <v>12</v>
      </c>
      <c r="D150" s="5">
        <v>8</v>
      </c>
      <c r="E150" s="142"/>
      <c r="F150" s="33">
        <f t="shared" si="18"/>
        <v>0</v>
      </c>
    </row>
    <row r="151" spans="1:6" s="1" customFormat="1" ht="15.75" x14ac:dyDescent="0.25">
      <c r="A151" s="16">
        <v>5</v>
      </c>
      <c r="B151" s="11" t="s">
        <v>135</v>
      </c>
      <c r="C151" s="5" t="s">
        <v>12</v>
      </c>
      <c r="D151" s="5">
        <v>8</v>
      </c>
      <c r="E151" s="142"/>
      <c r="F151" s="33">
        <f t="shared" si="18"/>
        <v>0</v>
      </c>
    </row>
    <row r="152" spans="1:6" s="1" customFormat="1" ht="15.75" x14ac:dyDescent="0.25">
      <c r="A152" s="16">
        <v>6</v>
      </c>
      <c r="B152" s="11" t="s">
        <v>136</v>
      </c>
      <c r="C152" s="5" t="s">
        <v>12</v>
      </c>
      <c r="D152" s="5">
        <v>3</v>
      </c>
      <c r="E152" s="142"/>
      <c r="F152" s="33">
        <f t="shared" si="18"/>
        <v>0</v>
      </c>
    </row>
    <row r="153" spans="1:6" s="1" customFormat="1" ht="15.75" x14ac:dyDescent="0.25">
      <c r="A153" s="16">
        <v>7</v>
      </c>
      <c r="B153" s="11" t="s">
        <v>202</v>
      </c>
      <c r="C153" s="5" t="s">
        <v>12</v>
      </c>
      <c r="D153" s="5">
        <v>8</v>
      </c>
      <c r="E153" s="142"/>
      <c r="F153" s="33">
        <f t="shared" si="18"/>
        <v>0</v>
      </c>
    </row>
    <row r="154" spans="1:6" s="1" customFormat="1" ht="15.75" x14ac:dyDescent="0.25">
      <c r="A154" s="16">
        <v>8</v>
      </c>
      <c r="B154" s="11" t="s">
        <v>203</v>
      </c>
      <c r="C154" s="5" t="s">
        <v>12</v>
      </c>
      <c r="D154" s="5">
        <v>6</v>
      </c>
      <c r="E154" s="142"/>
      <c r="F154" s="33">
        <f t="shared" si="18"/>
        <v>0</v>
      </c>
    </row>
    <row r="155" spans="1:6" s="1" customFormat="1" ht="15.75" x14ac:dyDescent="0.25">
      <c r="A155" s="16">
        <v>9</v>
      </c>
      <c r="B155" s="11" t="s">
        <v>204</v>
      </c>
      <c r="C155" s="5" t="s">
        <v>12</v>
      </c>
      <c r="D155" s="5">
        <v>6</v>
      </c>
      <c r="E155" s="142"/>
      <c r="F155" s="33">
        <f t="shared" si="18"/>
        <v>0</v>
      </c>
    </row>
    <row r="156" spans="1:6" s="1" customFormat="1" ht="15.75" x14ac:dyDescent="0.25">
      <c r="A156" s="16">
        <v>10</v>
      </c>
      <c r="B156" s="11" t="s">
        <v>205</v>
      </c>
      <c r="C156" s="5" t="s">
        <v>12</v>
      </c>
      <c r="D156" s="5">
        <v>6</v>
      </c>
      <c r="E156" s="142"/>
      <c r="F156" s="33">
        <f t="shared" si="18"/>
        <v>0</v>
      </c>
    </row>
    <row r="157" spans="1:6" s="1" customFormat="1" ht="15.75" x14ac:dyDescent="0.25">
      <c r="A157" s="16">
        <v>11</v>
      </c>
      <c r="B157" s="11" t="s">
        <v>206</v>
      </c>
      <c r="C157" s="5" t="s">
        <v>12</v>
      </c>
      <c r="D157" s="5">
        <v>4</v>
      </c>
      <c r="E157" s="142"/>
      <c r="F157" s="33">
        <f t="shared" si="18"/>
        <v>0</v>
      </c>
    </row>
    <row r="158" spans="1:6" s="1" customFormat="1" ht="15.75" x14ac:dyDescent="0.25">
      <c r="A158" s="16">
        <v>12</v>
      </c>
      <c r="B158" s="11" t="s">
        <v>207</v>
      </c>
      <c r="C158" s="5" t="s">
        <v>12</v>
      </c>
      <c r="D158" s="5">
        <v>4</v>
      </c>
      <c r="E158" s="142"/>
      <c r="F158" s="33">
        <f t="shared" si="18"/>
        <v>0</v>
      </c>
    </row>
    <row r="159" spans="1:6" s="1" customFormat="1" ht="15.75" x14ac:dyDescent="0.25">
      <c r="A159" s="16">
        <v>13</v>
      </c>
      <c r="B159" s="11" t="s">
        <v>208</v>
      </c>
      <c r="C159" s="5" t="s">
        <v>12</v>
      </c>
      <c r="D159" s="5">
        <v>8</v>
      </c>
      <c r="E159" s="142"/>
      <c r="F159" s="33">
        <f t="shared" si="18"/>
        <v>0</v>
      </c>
    </row>
    <row r="160" spans="1:6" s="1" customFormat="1" ht="15.75" x14ac:dyDescent="0.25">
      <c r="A160" s="16">
        <v>14</v>
      </c>
      <c r="B160" s="11" t="s">
        <v>209</v>
      </c>
      <c r="C160" s="5" t="s">
        <v>12</v>
      </c>
      <c r="D160" s="5">
        <v>8</v>
      </c>
      <c r="E160" s="142"/>
      <c r="F160" s="33">
        <f t="shared" si="18"/>
        <v>0</v>
      </c>
    </row>
    <row r="161" spans="1:6" s="1" customFormat="1" ht="15.75" x14ac:dyDescent="0.25">
      <c r="A161" s="16">
        <v>15</v>
      </c>
      <c r="B161" s="11" t="s">
        <v>210</v>
      </c>
      <c r="C161" s="5" t="s">
        <v>12</v>
      </c>
      <c r="D161" s="5">
        <v>4</v>
      </c>
      <c r="E161" s="142"/>
      <c r="F161" s="33">
        <f t="shared" si="18"/>
        <v>0</v>
      </c>
    </row>
    <row r="162" spans="1:6" s="1" customFormat="1" ht="15.75" x14ac:dyDescent="0.25">
      <c r="A162" s="16">
        <v>16</v>
      </c>
      <c r="B162" s="11" t="s">
        <v>211</v>
      </c>
      <c r="C162" s="5" t="s">
        <v>12</v>
      </c>
      <c r="D162" s="5">
        <v>10</v>
      </c>
      <c r="E162" s="142"/>
      <c r="F162" s="33">
        <f t="shared" si="18"/>
        <v>0</v>
      </c>
    </row>
    <row r="163" spans="1:6" s="1" customFormat="1" ht="15.75" x14ac:dyDescent="0.25">
      <c r="A163" s="16">
        <v>17</v>
      </c>
      <c r="B163" s="11" t="s">
        <v>212</v>
      </c>
      <c r="C163" s="5" t="s">
        <v>12</v>
      </c>
      <c r="D163" s="5">
        <v>6</v>
      </c>
      <c r="E163" s="142"/>
      <c r="F163" s="33">
        <f t="shared" si="18"/>
        <v>0</v>
      </c>
    </row>
    <row r="164" spans="1:6" s="1" customFormat="1" ht="15.75" x14ac:dyDescent="0.25">
      <c r="A164" s="16">
        <v>18</v>
      </c>
      <c r="B164" s="11" t="s">
        <v>213</v>
      </c>
      <c r="C164" s="5" t="s">
        <v>12</v>
      </c>
      <c r="D164" s="5">
        <v>2</v>
      </c>
      <c r="E164" s="142"/>
      <c r="F164" s="33">
        <f t="shared" si="18"/>
        <v>0</v>
      </c>
    </row>
    <row r="165" spans="1:6" s="1" customFormat="1" ht="15.75" x14ac:dyDescent="0.25">
      <c r="A165" s="16">
        <v>19</v>
      </c>
      <c r="B165" s="11" t="s">
        <v>214</v>
      </c>
      <c r="C165" s="5" t="s">
        <v>12</v>
      </c>
      <c r="D165" s="5">
        <v>6</v>
      </c>
      <c r="E165" s="142"/>
      <c r="F165" s="33">
        <f t="shared" si="18"/>
        <v>0</v>
      </c>
    </row>
    <row r="166" spans="1:6" s="1" customFormat="1" ht="15.75" x14ac:dyDescent="0.25">
      <c r="A166" s="16">
        <v>20</v>
      </c>
      <c r="B166" s="11" t="s">
        <v>215</v>
      </c>
      <c r="C166" s="5" t="s">
        <v>12</v>
      </c>
      <c r="D166" s="5">
        <v>1</v>
      </c>
      <c r="E166" s="142"/>
      <c r="F166" s="33">
        <f t="shared" si="18"/>
        <v>0</v>
      </c>
    </row>
    <row r="167" spans="1:6" s="1" customFormat="1" ht="31.5" x14ac:dyDescent="0.25">
      <c r="A167" s="16">
        <v>21</v>
      </c>
      <c r="B167" s="11" t="s">
        <v>201</v>
      </c>
      <c r="C167" s="5" t="s">
        <v>21</v>
      </c>
      <c r="D167" s="5">
        <v>1</v>
      </c>
      <c r="E167" s="142"/>
      <c r="F167" s="33">
        <f t="shared" si="18"/>
        <v>0</v>
      </c>
    </row>
    <row r="168" spans="1:6" s="1" customFormat="1" ht="15.75" x14ac:dyDescent="0.25">
      <c r="A168" s="16">
        <v>22</v>
      </c>
      <c r="B168" s="11" t="s">
        <v>216</v>
      </c>
      <c r="C168" s="5" t="s">
        <v>12</v>
      </c>
      <c r="D168" s="5">
        <v>3</v>
      </c>
      <c r="E168" s="142"/>
      <c r="F168" s="33">
        <f t="shared" si="18"/>
        <v>0</v>
      </c>
    </row>
    <row r="169" spans="1:6" s="1" customFormat="1" ht="15.75" x14ac:dyDescent="0.25">
      <c r="A169" s="16"/>
      <c r="B169" s="11" t="s">
        <v>218</v>
      </c>
      <c r="C169" s="5" t="s">
        <v>219</v>
      </c>
      <c r="D169" s="5">
        <v>1</v>
      </c>
      <c r="E169" s="142"/>
      <c r="F169" s="33">
        <f t="shared" si="18"/>
        <v>0</v>
      </c>
    </row>
    <row r="170" spans="1:6" s="1" customFormat="1" ht="15.75" x14ac:dyDescent="0.25">
      <c r="A170" s="16"/>
      <c r="B170" s="11" t="s">
        <v>220</v>
      </c>
      <c r="C170" s="5" t="s">
        <v>219</v>
      </c>
      <c r="D170" s="5">
        <v>1</v>
      </c>
      <c r="E170" s="142"/>
      <c r="F170" s="33">
        <f t="shared" si="18"/>
        <v>0</v>
      </c>
    </row>
    <row r="171" spans="1:6" s="1" customFormat="1" ht="31.5" x14ac:dyDescent="0.25">
      <c r="A171" s="16">
        <v>23</v>
      </c>
      <c r="B171" s="11" t="s">
        <v>217</v>
      </c>
      <c r="C171" s="5" t="s">
        <v>21</v>
      </c>
      <c r="D171" s="5">
        <v>1</v>
      </c>
      <c r="E171" s="142"/>
      <c r="F171" s="33">
        <f t="shared" si="18"/>
        <v>0</v>
      </c>
    </row>
    <row r="172" spans="1:6" s="1" customFormat="1" ht="15.75" x14ac:dyDescent="0.25">
      <c r="A172" s="60"/>
      <c r="B172" s="48" t="s">
        <v>55</v>
      </c>
      <c r="C172" s="48"/>
      <c r="D172" s="49"/>
      <c r="E172" s="49"/>
      <c r="F172" s="50">
        <f>SUM(F147:F171)</f>
        <v>0</v>
      </c>
    </row>
    <row r="173" spans="1:6" s="1" customFormat="1" ht="15.75" x14ac:dyDescent="0.25">
      <c r="A173" s="34"/>
      <c r="B173" s="35" t="s">
        <v>117</v>
      </c>
      <c r="C173" s="36"/>
      <c r="D173" s="36"/>
      <c r="E173" s="36"/>
      <c r="F173" s="37">
        <f>F172</f>
        <v>0</v>
      </c>
    </row>
    <row r="174" spans="1:6" s="1" customFormat="1" ht="15.75" x14ac:dyDescent="0.25">
      <c r="A174" s="72"/>
      <c r="B174" s="94"/>
      <c r="C174" s="25"/>
      <c r="D174" s="25"/>
      <c r="E174" s="25"/>
      <c r="F174" s="90"/>
    </row>
    <row r="175" spans="1:6" s="1" customFormat="1" ht="15.75" x14ac:dyDescent="0.25">
      <c r="A175" s="74">
        <v>8</v>
      </c>
      <c r="B175" s="116" t="s">
        <v>224</v>
      </c>
      <c r="C175" s="117"/>
      <c r="D175" s="118"/>
      <c r="E175" s="79"/>
      <c r="F175" s="89"/>
    </row>
    <row r="176" spans="1:6" s="1" customFormat="1" ht="15" customHeight="1" x14ac:dyDescent="0.25">
      <c r="A176" s="16">
        <v>1</v>
      </c>
      <c r="B176" s="5" t="s">
        <v>221</v>
      </c>
      <c r="C176" s="5" t="s">
        <v>0</v>
      </c>
      <c r="D176" s="5">
        <v>2</v>
      </c>
      <c r="E176" s="142"/>
      <c r="F176" s="33">
        <f t="shared" ref="F176:F178" si="19">E176*D176</f>
        <v>0</v>
      </c>
    </row>
    <row r="177" spans="1:6" s="1" customFormat="1" ht="15" customHeight="1" x14ac:dyDescent="0.25">
      <c r="A177" s="16">
        <v>2</v>
      </c>
      <c r="B177" s="5" t="s">
        <v>222</v>
      </c>
      <c r="C177" s="5" t="s">
        <v>0</v>
      </c>
      <c r="D177" s="5">
        <v>8</v>
      </c>
      <c r="E177" s="142"/>
      <c r="F177" s="33">
        <f t="shared" si="19"/>
        <v>0</v>
      </c>
    </row>
    <row r="178" spans="1:6" s="1" customFormat="1" ht="15" customHeight="1" x14ac:dyDescent="0.25">
      <c r="A178" s="16">
        <v>3</v>
      </c>
      <c r="B178" s="5" t="s">
        <v>223</v>
      </c>
      <c r="C178" s="5" t="s">
        <v>0</v>
      </c>
      <c r="D178" s="5">
        <v>2</v>
      </c>
      <c r="E178" s="142"/>
      <c r="F178" s="33">
        <f t="shared" si="19"/>
        <v>0</v>
      </c>
    </row>
    <row r="179" spans="1:6" s="1" customFormat="1" ht="15.75" x14ac:dyDescent="0.25">
      <c r="A179" s="60"/>
      <c r="B179" s="48" t="s">
        <v>55</v>
      </c>
      <c r="C179" s="48"/>
      <c r="D179" s="49"/>
      <c r="E179" s="49"/>
      <c r="F179" s="50">
        <f>SUM(F176:F178)</f>
        <v>0</v>
      </c>
    </row>
    <row r="180" spans="1:6" s="1" customFormat="1" ht="15.75" x14ac:dyDescent="0.25">
      <c r="A180" s="34"/>
      <c r="B180" s="35" t="s">
        <v>121</v>
      </c>
      <c r="C180" s="36"/>
      <c r="D180" s="36"/>
      <c r="E180" s="36"/>
      <c r="F180" s="37">
        <f>F179</f>
        <v>0</v>
      </c>
    </row>
    <row r="181" spans="1:6" s="1" customFormat="1" ht="15.75" x14ac:dyDescent="0.25">
      <c r="A181" s="16"/>
      <c r="B181" s="3"/>
      <c r="C181" s="5"/>
      <c r="D181" s="5"/>
      <c r="E181" s="24"/>
      <c r="F181" s="19"/>
    </row>
    <row r="182" spans="1:6" s="1" customFormat="1" ht="47.25" x14ac:dyDescent="0.25">
      <c r="A182" s="74">
        <v>9</v>
      </c>
      <c r="B182" s="119" t="s">
        <v>225</v>
      </c>
      <c r="C182" s="79"/>
      <c r="D182" s="79"/>
      <c r="E182" s="95"/>
      <c r="F182" s="96"/>
    </row>
    <row r="183" spans="1:6" s="1" customFormat="1" ht="15.75" x14ac:dyDescent="0.25">
      <c r="A183" s="16">
        <v>1</v>
      </c>
      <c r="B183" s="11" t="s">
        <v>226</v>
      </c>
      <c r="C183" s="5" t="s">
        <v>112</v>
      </c>
      <c r="D183" s="5">
        <v>2</v>
      </c>
      <c r="E183" s="142"/>
      <c r="F183" s="33">
        <f t="shared" ref="F183:F185" si="20">E183*D183</f>
        <v>0</v>
      </c>
    </row>
    <row r="184" spans="1:6" s="1" customFormat="1" ht="15.75" x14ac:dyDescent="0.25">
      <c r="A184" s="16">
        <v>2</v>
      </c>
      <c r="B184" s="11" t="s">
        <v>227</v>
      </c>
      <c r="C184" s="5" t="s">
        <v>112</v>
      </c>
      <c r="D184" s="5">
        <v>8</v>
      </c>
      <c r="E184" s="142"/>
      <c r="F184" s="33">
        <f t="shared" si="20"/>
        <v>0</v>
      </c>
    </row>
    <row r="185" spans="1:6" s="1" customFormat="1" ht="16.5" customHeight="1" x14ac:dyDescent="0.25">
      <c r="A185" s="16">
        <v>3</v>
      </c>
      <c r="B185" s="11" t="s">
        <v>228</v>
      </c>
      <c r="C185" s="5" t="s">
        <v>112</v>
      </c>
      <c r="D185" s="5">
        <v>2</v>
      </c>
      <c r="E185" s="142"/>
      <c r="F185" s="33">
        <f t="shared" si="20"/>
        <v>0</v>
      </c>
    </row>
    <row r="186" spans="1:6" s="1" customFormat="1" ht="15.75" x14ac:dyDescent="0.25">
      <c r="A186" s="60"/>
      <c r="B186" s="48" t="s">
        <v>55</v>
      </c>
      <c r="C186" s="48"/>
      <c r="D186" s="49"/>
      <c r="E186" s="49"/>
      <c r="F186" s="50">
        <f>SUM(F183:F185)</f>
        <v>0</v>
      </c>
    </row>
    <row r="187" spans="1:6" s="1" customFormat="1" ht="15.75" x14ac:dyDescent="0.25">
      <c r="A187" s="34"/>
      <c r="B187" s="35" t="s">
        <v>229</v>
      </c>
      <c r="C187" s="36"/>
      <c r="D187" s="36"/>
      <c r="E187" s="36"/>
      <c r="F187" s="37">
        <f>F186</f>
        <v>0</v>
      </c>
    </row>
    <row r="188" spans="1:6" s="1" customFormat="1" ht="15.75" x14ac:dyDescent="0.25">
      <c r="A188" s="16"/>
      <c r="B188" s="5"/>
      <c r="C188" s="5"/>
      <c r="D188" s="5"/>
      <c r="E188" s="26"/>
      <c r="F188" s="21"/>
    </row>
    <row r="189" spans="1:6" s="1" customFormat="1" ht="78.75" x14ac:dyDescent="0.25">
      <c r="A189" s="74">
        <v>10</v>
      </c>
      <c r="B189" s="120" t="s">
        <v>167</v>
      </c>
      <c r="C189" s="79"/>
      <c r="D189" s="79"/>
      <c r="E189" s="95"/>
      <c r="F189" s="96"/>
    </row>
    <row r="190" spans="1:6" s="1" customFormat="1" ht="31.5" x14ac:dyDescent="0.25">
      <c r="A190" s="16">
        <v>1</v>
      </c>
      <c r="B190" s="11" t="s">
        <v>230</v>
      </c>
      <c r="C190" s="5" t="s">
        <v>112</v>
      </c>
      <c r="D190" s="5">
        <v>2</v>
      </c>
      <c r="E190" s="142"/>
      <c r="F190" s="33">
        <f t="shared" ref="F190:F191" si="21">E190*D190</f>
        <v>0</v>
      </c>
    </row>
    <row r="191" spans="1:6" s="1" customFormat="1" ht="31.5" x14ac:dyDescent="0.25">
      <c r="A191" s="16">
        <v>2</v>
      </c>
      <c r="B191" s="11" t="s">
        <v>231</v>
      </c>
      <c r="C191" s="5" t="s">
        <v>112</v>
      </c>
      <c r="D191" s="5">
        <v>8</v>
      </c>
      <c r="E191" s="142"/>
      <c r="F191" s="33">
        <f t="shared" si="21"/>
        <v>0</v>
      </c>
    </row>
    <row r="192" spans="1:6" s="1" customFormat="1" ht="15.75" x14ac:dyDescent="0.25">
      <c r="A192" s="60"/>
      <c r="B192" s="48" t="s">
        <v>55</v>
      </c>
      <c r="C192" s="48"/>
      <c r="D192" s="49"/>
      <c r="E192" s="49"/>
      <c r="F192" s="50">
        <f>SUM(F190:F191)</f>
        <v>0</v>
      </c>
    </row>
    <row r="193" spans="1:6" s="1" customFormat="1" ht="15.75" x14ac:dyDescent="0.25">
      <c r="A193" s="34"/>
      <c r="B193" s="35" t="s">
        <v>232</v>
      </c>
      <c r="C193" s="36"/>
      <c r="D193" s="36"/>
      <c r="E193" s="36"/>
      <c r="F193" s="37">
        <f>F192</f>
        <v>0</v>
      </c>
    </row>
    <row r="194" spans="1:6" s="1" customFormat="1" ht="15.75" x14ac:dyDescent="0.25">
      <c r="A194" s="87">
        <v>10</v>
      </c>
      <c r="B194" s="88" t="s">
        <v>126</v>
      </c>
      <c r="C194" s="79"/>
      <c r="D194" s="79"/>
      <c r="E194" s="79"/>
      <c r="F194" s="89"/>
    </row>
    <row r="195" spans="1:6" s="1" customFormat="1" ht="46.5" customHeight="1" x14ac:dyDescent="0.25">
      <c r="A195" s="16">
        <v>1</v>
      </c>
      <c r="B195" s="11" t="s">
        <v>233</v>
      </c>
      <c r="C195" s="5" t="s">
        <v>30</v>
      </c>
      <c r="D195" s="5">
        <v>1151.6600000000001</v>
      </c>
      <c r="E195" s="142"/>
      <c r="F195" s="33">
        <f>E195*D195</f>
        <v>0</v>
      </c>
    </row>
    <row r="196" spans="1:6" s="1" customFormat="1" ht="46.5" customHeight="1" x14ac:dyDescent="0.25">
      <c r="A196" s="16"/>
      <c r="B196" s="11" t="s">
        <v>235</v>
      </c>
      <c r="C196" s="5" t="s">
        <v>30</v>
      </c>
      <c r="D196" s="5">
        <v>8930.9599999999991</v>
      </c>
      <c r="E196" s="142"/>
      <c r="F196" s="33">
        <f>E196*D196</f>
        <v>0</v>
      </c>
    </row>
    <row r="197" spans="1:6" s="1" customFormat="1" ht="62.25" customHeight="1" x14ac:dyDescent="0.25">
      <c r="A197" s="16">
        <v>2</v>
      </c>
      <c r="B197" s="11" t="s">
        <v>236</v>
      </c>
      <c r="C197" s="5" t="s">
        <v>30</v>
      </c>
      <c r="D197" s="5">
        <v>2644.2</v>
      </c>
      <c r="E197" s="142"/>
      <c r="F197" s="33">
        <f>E197*D197</f>
        <v>0</v>
      </c>
    </row>
    <row r="198" spans="1:6" s="1" customFormat="1" ht="31.5" customHeight="1" x14ac:dyDescent="0.25">
      <c r="A198" s="16">
        <v>3</v>
      </c>
      <c r="B198" s="11" t="s">
        <v>174</v>
      </c>
      <c r="C198" s="5" t="s">
        <v>237</v>
      </c>
      <c r="D198" s="5">
        <v>6</v>
      </c>
      <c r="E198" s="142"/>
      <c r="F198" s="33">
        <f t="shared" ref="F198:F199" si="22">E198*D198</f>
        <v>0</v>
      </c>
    </row>
    <row r="199" spans="1:6" s="1" customFormat="1" ht="14.25" customHeight="1" x14ac:dyDescent="0.25">
      <c r="A199" s="16">
        <v>5</v>
      </c>
      <c r="B199" s="11" t="s">
        <v>127</v>
      </c>
      <c r="C199" s="5" t="s">
        <v>21</v>
      </c>
      <c r="D199" s="5">
        <v>1</v>
      </c>
      <c r="E199" s="142"/>
      <c r="F199" s="33">
        <f t="shared" si="22"/>
        <v>0</v>
      </c>
    </row>
    <row r="200" spans="1:6" s="1" customFormat="1" ht="15.75" x14ac:dyDescent="0.25">
      <c r="A200" s="60"/>
      <c r="B200" s="48" t="s">
        <v>55</v>
      </c>
      <c r="C200" s="48"/>
      <c r="D200" s="49"/>
      <c r="E200" s="49"/>
      <c r="F200" s="50">
        <f>SUM(F195:F199)</f>
        <v>0</v>
      </c>
    </row>
    <row r="201" spans="1:6" s="1" customFormat="1" ht="15.75" x14ac:dyDescent="0.25">
      <c r="A201" s="34"/>
      <c r="B201" s="35" t="s">
        <v>128</v>
      </c>
      <c r="C201" s="36"/>
      <c r="D201" s="36"/>
      <c r="E201" s="36"/>
      <c r="F201" s="37">
        <f>F200</f>
        <v>0</v>
      </c>
    </row>
    <row r="202" spans="1:6" s="1" customFormat="1" ht="15.75" x14ac:dyDescent="0.25">
      <c r="A202" s="72"/>
      <c r="B202" s="94"/>
      <c r="C202" s="25"/>
      <c r="D202" s="25"/>
      <c r="E202" s="25"/>
      <c r="F202" s="90"/>
    </row>
    <row r="203" spans="1:6" s="1" customFormat="1" ht="15.75" x14ac:dyDescent="0.25">
      <c r="A203" s="16"/>
      <c r="B203" s="3"/>
      <c r="C203" s="5"/>
      <c r="D203" s="5"/>
      <c r="E203" s="24"/>
      <c r="F203" s="19"/>
    </row>
    <row r="204" spans="1:6" s="1" customFormat="1" ht="15.75" x14ac:dyDescent="0.25">
      <c r="A204" s="97"/>
      <c r="B204" s="141" t="s">
        <v>130</v>
      </c>
      <c r="C204" s="141"/>
      <c r="D204" s="141"/>
      <c r="E204" s="148"/>
      <c r="F204" s="98">
        <f>F11+F60+F93+F116+F126+F144+F173+F180+F187+F201</f>
        <v>0</v>
      </c>
    </row>
    <row r="205" spans="1:6" s="1" customFormat="1" ht="15.75" x14ac:dyDescent="0.25">
      <c r="A205" s="97"/>
      <c r="B205" s="141" t="s">
        <v>132</v>
      </c>
      <c r="C205" s="141"/>
      <c r="D205" s="141"/>
      <c r="E205" s="148"/>
      <c r="F205" s="19">
        <f>F204*20%</f>
        <v>0</v>
      </c>
    </row>
    <row r="206" spans="1:6" s="1" customFormat="1" ht="15.75" x14ac:dyDescent="0.25">
      <c r="A206" s="97"/>
      <c r="B206" s="140" t="s">
        <v>142</v>
      </c>
      <c r="C206" s="140"/>
      <c r="D206" s="140"/>
      <c r="E206" s="148"/>
      <c r="F206" s="19">
        <f>F204*12%</f>
        <v>0</v>
      </c>
    </row>
    <row r="207" spans="1:6" s="1" customFormat="1" ht="15.75" x14ac:dyDescent="0.25">
      <c r="A207" s="97"/>
      <c r="B207" s="121" t="s">
        <v>131</v>
      </c>
      <c r="C207" s="122"/>
      <c r="D207" s="123"/>
      <c r="E207" s="148"/>
      <c r="F207" s="19">
        <f>F204*10%</f>
        <v>0</v>
      </c>
    </row>
    <row r="208" spans="1:6" s="1" customFormat="1" ht="15.75" x14ac:dyDescent="0.25">
      <c r="A208" s="97"/>
      <c r="B208" s="121" t="s">
        <v>133</v>
      </c>
      <c r="C208" s="122"/>
      <c r="D208" s="122"/>
      <c r="E208" s="123"/>
      <c r="F208" s="19">
        <f>F204*3%</f>
        <v>0</v>
      </c>
    </row>
    <row r="209" spans="1:6" s="1" customFormat="1" ht="20.100000000000001" customHeight="1" thickBot="1" x14ac:dyDescent="0.3">
      <c r="A209" s="23"/>
      <c r="B209" s="124" t="s">
        <v>25</v>
      </c>
      <c r="C209" s="124"/>
      <c r="D209" s="124"/>
      <c r="E209" s="124"/>
      <c r="F209" s="99">
        <f>SUM(F204:F208)</f>
        <v>0</v>
      </c>
    </row>
    <row r="210" spans="1:6" s="1" customFormat="1" ht="12" x14ac:dyDescent="0.2">
      <c r="A210" s="27"/>
      <c r="B210" s="27"/>
      <c r="C210" s="28"/>
      <c r="D210" s="28"/>
      <c r="E210" s="28"/>
      <c r="F210" s="29"/>
    </row>
    <row r="211" spans="1:6" ht="36" customHeight="1" thickBot="1" x14ac:dyDescent="0.35">
      <c r="A211" s="30"/>
      <c r="B211" s="125"/>
      <c r="C211" s="126"/>
      <c r="D211" s="126"/>
      <c r="E211" s="126"/>
      <c r="F211" s="127"/>
    </row>
  </sheetData>
  <mergeCells count="11">
    <mergeCell ref="B211:F211"/>
    <mergeCell ref="A1:F1"/>
    <mergeCell ref="A2:F2"/>
    <mergeCell ref="A3:F3"/>
    <mergeCell ref="A4:F4"/>
    <mergeCell ref="B204:D204"/>
    <mergeCell ref="B205:D205"/>
    <mergeCell ref="B206:D206"/>
    <mergeCell ref="B207:D207"/>
    <mergeCell ref="B208:E208"/>
    <mergeCell ref="B209:E209"/>
  </mergeCells>
  <pageMargins left="0.46875" right="0.42708333333333331" top="0.75" bottom="0.75" header="0.3" footer="0.3"/>
  <pageSetup orientation="portrait" r:id="rId1"/>
  <headerFooter>
    <oddHeader>&amp;C&amp;"Maiandra GD,Regular"RENOVATION OF TWO POLICE DEPOTS IN GRAND KRU AND SINOE COUNTIES</oddHeader>
    <oddFooter>&amp;C&amp;"Maiandra GD,Regular"RULE OF LAW PROJECT. PREPARED BY: UNDP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BARCLAYVILLE DEPOT</vt:lpstr>
      <vt:lpstr>GREENVILLE DEPOT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UNDP</dc:creator>
  <cp:lastModifiedBy>Moses Cassell</cp:lastModifiedBy>
  <cp:lastPrinted>2019-07-28T03:29:50Z</cp:lastPrinted>
  <dcterms:created xsi:type="dcterms:W3CDTF">2016-06-29T06:35:35Z</dcterms:created>
  <dcterms:modified xsi:type="dcterms:W3CDTF">2019-08-21T12:11:21Z</dcterms:modified>
</cp:coreProperties>
</file>