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rocurement/2019/RFQ/RFQ 072 - Off renov 9th floor (pack2) - OPS/Revision/"/>
    </mc:Choice>
  </mc:AlternateContent>
  <xr:revisionPtr revIDLastSave="0" documentId="13_ncr:1_{0D8A355D-37E1-EB42-B7F8-F8A423976EB1}" xr6:coauthVersionLast="45" xr6:coauthVersionMax="45" xr10:uidLastSave="{00000000-0000-0000-0000-000000000000}"/>
  <bookViews>
    <workbookView xWindow="0" yWindow="460" windowWidth="28800" windowHeight="16280" xr2:uid="{B2B71CFD-B1EF-5047-8144-8C524451963F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7" i="1" l="1"/>
  <c r="V44" i="1"/>
  <c r="T44" i="1"/>
  <c r="X41" i="1"/>
  <c r="Y41" i="1" s="1"/>
  <c r="V41" i="1"/>
  <c r="T41" i="1"/>
  <c r="G41" i="1"/>
  <c r="V40" i="1"/>
  <c r="T40" i="1"/>
  <c r="V39" i="1"/>
  <c r="T39" i="1"/>
  <c r="G39" i="1"/>
  <c r="V38" i="1"/>
  <c r="T38" i="1"/>
  <c r="D38" i="1"/>
  <c r="D40" i="1" s="1"/>
  <c r="G40" i="1" s="1"/>
  <c r="V37" i="1"/>
  <c r="X37" i="1" s="1"/>
  <c r="Y37" i="1" s="1"/>
  <c r="T37" i="1"/>
  <c r="G37" i="1"/>
  <c r="V34" i="1"/>
  <c r="X34" i="1" s="1"/>
  <c r="T34" i="1"/>
  <c r="G34" i="1"/>
  <c r="V33" i="1"/>
  <c r="X33" i="1" s="1"/>
  <c r="T33" i="1"/>
  <c r="G33" i="1"/>
  <c r="H35" i="1" s="1"/>
  <c r="V30" i="1"/>
  <c r="X30" i="1" s="1"/>
  <c r="Y30" i="1" s="1"/>
  <c r="T30" i="1"/>
  <c r="T29" i="1"/>
  <c r="G29" i="1"/>
  <c r="V28" i="1"/>
  <c r="X28" i="1" s="1"/>
  <c r="Y28" i="1" s="1"/>
  <c r="T28" i="1"/>
  <c r="G28" i="1"/>
  <c r="X27" i="1"/>
  <c r="Y27" i="1" s="1"/>
  <c r="V27" i="1"/>
  <c r="T27" i="1"/>
  <c r="G27" i="1"/>
  <c r="G26" i="1"/>
  <c r="D25" i="1"/>
  <c r="G25" i="1" s="1"/>
  <c r="H31" i="1" s="1"/>
  <c r="G22" i="1"/>
  <c r="T21" i="1"/>
  <c r="S21" i="1"/>
  <c r="V21" i="1" s="1"/>
  <c r="G21" i="1"/>
  <c r="V20" i="1"/>
  <c r="T20" i="1"/>
  <c r="G20" i="1"/>
  <c r="X20" i="1" s="1"/>
  <c r="Y20" i="1" s="1"/>
  <c r="T19" i="1"/>
  <c r="S19" i="1"/>
  <c r="V19" i="1" s="1"/>
  <c r="G19" i="1"/>
  <c r="G18" i="1"/>
  <c r="U17" i="1"/>
  <c r="V17" i="1" s="1"/>
  <c r="T17" i="1"/>
  <c r="G17" i="1"/>
  <c r="V16" i="1"/>
  <c r="T16" i="1"/>
  <c r="G16" i="1"/>
  <c r="X16" i="1" s="1"/>
  <c r="Y16" i="1" s="1"/>
  <c r="D16" i="1"/>
  <c r="G13" i="1"/>
  <c r="T12" i="1"/>
  <c r="S12" i="1"/>
  <c r="V12" i="1" s="1"/>
  <c r="G12" i="1"/>
  <c r="G11" i="1"/>
  <c r="F6" i="1"/>
  <c r="A5" i="1"/>
  <c r="A4" i="1"/>
  <c r="D2" i="1"/>
  <c r="X40" i="1" l="1"/>
  <c r="Y40" i="1" s="1"/>
  <c r="X17" i="1"/>
  <c r="Y17" i="1" s="1"/>
  <c r="X39" i="1"/>
  <c r="Y39" i="1" s="1"/>
  <c r="X12" i="1"/>
  <c r="X21" i="1"/>
  <c r="Y21" i="1" s="1"/>
  <c r="V47" i="1"/>
  <c r="X19" i="1"/>
  <c r="Y19" i="1" s="1"/>
  <c r="H23" i="1"/>
  <c r="G38" i="1"/>
  <c r="H14" i="1"/>
  <c r="H42" i="1" l="1"/>
  <c r="X38" i="1"/>
  <c r="Y38" i="1" s="1"/>
  <c r="Y12" i="1"/>
  <c r="G44" i="1"/>
  <c r="X44" i="1" l="1"/>
  <c r="H45" i="1"/>
  <c r="G47" i="1"/>
  <c r="D54" i="1" l="1"/>
  <c r="D53" i="1"/>
  <c r="D52" i="1"/>
  <c r="Y44" i="1"/>
  <c r="X47" i="1"/>
</calcChain>
</file>

<file path=xl/sharedStrings.xml><?xml version="1.0" encoding="utf-8"?>
<sst xmlns="http://schemas.openxmlformats.org/spreadsheetml/2006/main" count="111" uniqueCount="91">
  <si>
    <t>INTERIOR INSTALLATION</t>
  </si>
  <si>
    <t>PACK 2</t>
  </si>
  <si>
    <t>COST</t>
  </si>
  <si>
    <t>No</t>
  </si>
  <si>
    <t>Description</t>
  </si>
  <si>
    <t>Specification &amp; Finish</t>
  </si>
  <si>
    <t>Qty on BQ</t>
  </si>
  <si>
    <t>UoM</t>
  </si>
  <si>
    <t>Unit Price</t>
  </si>
  <si>
    <t xml:space="preserve">Price </t>
  </si>
  <si>
    <t>Remarks</t>
  </si>
  <si>
    <t>Qty</t>
  </si>
  <si>
    <t>Units</t>
  </si>
  <si>
    <t>Margin</t>
  </si>
  <si>
    <t>II</t>
  </si>
  <si>
    <t>INTERIOR INSTALLATION ( ± 410 m2)</t>
  </si>
  <si>
    <t>A</t>
  </si>
  <si>
    <t>PREPARATION &amp; ACCOMODATION</t>
  </si>
  <si>
    <t>Project Management Service</t>
  </si>
  <si>
    <t>ls</t>
  </si>
  <si>
    <t>Preparation &amp; Accomodation</t>
  </si>
  <si>
    <t xml:space="preserve">site protection
include temporary hoarding partition &amp; door
</t>
  </si>
  <si>
    <t>Demolition &amp; Removal Works</t>
  </si>
  <si>
    <t>for gypsum partition, glass partition, ceiling, doors</t>
  </si>
  <si>
    <t>B</t>
  </si>
  <si>
    <t>PARTITION WORKS</t>
  </si>
  <si>
    <r>
      <t xml:space="preserve">Supply &amp; install </t>
    </r>
    <r>
      <rPr>
        <b/>
        <sz val="11"/>
        <rFont val="Arial"/>
        <family val="2"/>
      </rPr>
      <t>Two Sided Gypsum</t>
    </r>
    <r>
      <rPr>
        <sz val="11"/>
        <rFont val="Arial"/>
        <family val="2"/>
      </rPr>
      <t xml:space="preserve"> Wall Partition
</t>
    </r>
    <r>
      <rPr>
        <b/>
        <sz val="11"/>
        <rFont val="Arial"/>
        <family val="2"/>
      </rPr>
      <t>(with Sound Insulation)</t>
    </r>
    <r>
      <rPr>
        <sz val="11"/>
        <rFont val="Arial"/>
        <family val="2"/>
      </rPr>
      <t xml:space="preserve">
From floor to ceiling 2800 mmH</t>
    </r>
  </si>
  <si>
    <r>
      <t xml:space="preserve">Galvanized hollow steel frame 40x40 mm x 0,4 mmthk, Gypsum 12 mm thk ex. Jayaboard </t>
    </r>
    <r>
      <rPr>
        <b/>
        <sz val="11"/>
        <rFont val="Arial"/>
        <family val="2"/>
      </rPr>
      <t>type Soundstop</t>
    </r>
    <r>
      <rPr>
        <sz val="11"/>
        <rFont val="Arial"/>
        <family val="2"/>
      </rPr>
      <t xml:space="preserve">
include corner bit
Rockwool density 60 kg/m3</t>
    </r>
  </si>
  <si>
    <t>m2</t>
  </si>
  <si>
    <r>
      <t xml:space="preserve">Supply &amp; install Glass Partition w/ Frame
Dim. 2800 mmH
</t>
    </r>
    <r>
      <rPr>
        <i/>
        <sz val="11"/>
        <rFont val="Arial"/>
        <family val="2"/>
      </rPr>
      <t>at Meeting Room</t>
    </r>
  </si>
  <si>
    <t>10mm thick, Tempered
with aluminium frame ex. YKK or similar (size 3") fin. Silver color</t>
  </si>
  <si>
    <r>
      <t xml:space="preserve">Supply &amp; install Glass Partition Frameless
Dim. 2800 mmH
</t>
    </r>
    <r>
      <rPr>
        <i/>
        <sz val="11"/>
        <rFont val="Arial"/>
        <family val="2"/>
      </rPr>
      <t>at Huddle Room &amp; Breakout</t>
    </r>
  </si>
  <si>
    <t>12mm thick, Tempered
with U channel</t>
  </si>
  <si>
    <t>Supply &amp; Install Sandblast Sticker for glass partition (one sided)</t>
  </si>
  <si>
    <t>print &amp; cutting
do not include visual graphic design</t>
  </si>
  <si>
    <t>Supply &amp; install Wall Paint</t>
  </si>
  <si>
    <t>ex. Dulux odorless</t>
  </si>
  <si>
    <t>Supply &amp; Install Skirting (bottom only)</t>
  </si>
  <si>
    <t>50 mmH, MDF fin. Duco</t>
  </si>
  <si>
    <t>m'</t>
  </si>
  <si>
    <r>
      <t xml:space="preserve">Folding Partition 
</t>
    </r>
    <r>
      <rPr>
        <i/>
        <sz val="11"/>
        <rFont val="Arial"/>
        <family val="2"/>
      </rPr>
      <t>at Meeting Rooms</t>
    </r>
  </si>
  <si>
    <t>dim. 3300 mmL x 2800 mmH x 65 mm thk
Movable wall include sound barrier
finish with padded wall and fabrics
ex : Ateja</t>
  </si>
  <si>
    <t>set</t>
  </si>
  <si>
    <t>C</t>
  </si>
  <si>
    <t>WALL FINISHES &amp; WALL TREATMENT</t>
  </si>
  <si>
    <r>
      <t xml:space="preserve">Supply &amp; Fabric Panelling
</t>
    </r>
    <r>
      <rPr>
        <i/>
        <sz val="11"/>
        <rFont val="Arial"/>
        <family val="2"/>
      </rPr>
      <t>at Meeting Room &amp; Huddle Room</t>
    </r>
  </si>
  <si>
    <t>Plywood for backing, include foam and fabric
ex : Ateja</t>
  </si>
  <si>
    <r>
      <t xml:space="preserve">Supply &amp; Install Glassboard, dim 1800mmH x 900mmL
</t>
    </r>
    <r>
      <rPr>
        <i/>
        <sz val="11"/>
        <rFont val="Arial"/>
        <family val="2"/>
      </rPr>
      <t>at Meeting Room</t>
    </r>
  </si>
  <si>
    <t>Superwhite Glasstone + metal pins
5mm thickness</t>
  </si>
  <si>
    <t>Supply &amp; Install Melaminto for Backing Graphic Poster</t>
  </si>
  <si>
    <t>Melaminto 3mm</t>
  </si>
  <si>
    <t>Supply &amp; Install of Graphic Printing</t>
  </si>
  <si>
    <t>ex. Ritrama, laminating in doff
Not include Visual Graphic Design fee</t>
  </si>
  <si>
    <r>
      <t xml:space="preserve">Supply &amp; Install wall synthetic grass
</t>
    </r>
    <r>
      <rPr>
        <i/>
        <sz val="11"/>
        <rFont val="Arial"/>
        <family val="2"/>
      </rPr>
      <t>at Pantry</t>
    </r>
  </si>
  <si>
    <t>synthetic plant with plywood backing</t>
  </si>
  <si>
    <t>Supply &amp; Install Logo</t>
  </si>
  <si>
    <t>use Existing</t>
  </si>
  <si>
    <t>D</t>
  </si>
  <si>
    <t>DOORS &amp; WINDOWS</t>
  </si>
  <si>
    <r>
      <t xml:space="preserve">Supply &amp; install Glass Door
</t>
    </r>
    <r>
      <rPr>
        <i/>
        <sz val="11"/>
        <rFont val="Arial"/>
        <family val="2"/>
      </rPr>
      <t>at Meeting Room</t>
    </r>
  </si>
  <si>
    <t>dim. 900 mmL x 2400 mmH
Single swing door
12 mm thickness, tempered glass
including floor hinges ex. Dorma BTS 84
pull handle 600 mmH
lockset ex. Dekson
door stopper (if necessary)</t>
  </si>
  <si>
    <t>Unit(s)</t>
  </si>
  <si>
    <r>
      <t xml:space="preserve">Supply &amp; install Glass Door
</t>
    </r>
    <r>
      <rPr>
        <i/>
        <sz val="11"/>
        <rFont val="Arial"/>
        <family val="2"/>
      </rPr>
      <t>at Huddle Room</t>
    </r>
  </si>
  <si>
    <t>dim. 700 mmL x 2400 mmH
Single swing door
12 mm thickness, tempered glass
including floor hinges ex. Dorma BTS 84
pull handle 600 mmH
lockset ex. Dekson
door stopper (if necessary)</t>
  </si>
  <si>
    <t>E</t>
  </si>
  <si>
    <t>CEILING WORKS</t>
  </si>
  <si>
    <t>Supply &amp; install Acoustic Ceiling due to new layout</t>
  </si>
  <si>
    <r>
      <t xml:space="preserve">Accoustic Panel 600x600x15mm include frame and wall angle
</t>
    </r>
    <r>
      <rPr>
        <i/>
        <sz val="11"/>
        <rFont val="Arial"/>
        <family val="2"/>
      </rPr>
      <t>ex: AMF Thermatex</t>
    </r>
  </si>
  <si>
    <r>
      <t xml:space="preserve">Supply &amp; install Flat Gypsum Ceiling
</t>
    </r>
    <r>
      <rPr>
        <i/>
        <sz val="11"/>
        <rFont val="Arial"/>
        <family val="2"/>
      </rPr>
      <t>at Corridor &amp; Meeting Room</t>
    </r>
  </si>
  <si>
    <t>Gypsum 9 mm thk ex. Jayaboard, Hollow steel frame 4x4cm 0,4 mm thk
include shadowline</t>
  </si>
  <si>
    <r>
      <t xml:space="preserve">Supply &amp; install Drop Gypsum Ceiling
</t>
    </r>
    <r>
      <rPr>
        <i/>
        <sz val="11"/>
        <rFont val="Arial"/>
        <family val="2"/>
      </rPr>
      <t>at Corridor &amp; Meeting Room</t>
    </r>
  </si>
  <si>
    <t>Gypsum 9 mm thk ex. Jayaboard, Hollow steel frame 4x4cm 0,4 mm thk</t>
  </si>
  <si>
    <t>Supply &amp; install Ceiling Paint</t>
  </si>
  <si>
    <t>Supply &amp; install Manhole dim. 600 x 600 mm</t>
  </si>
  <si>
    <t>F</t>
  </si>
  <si>
    <t>OTHER ACCESSORIES</t>
  </si>
  <si>
    <t>Any variation items that might possibly happen beyond our control will only be accepted after agreement between Client and Vendor</t>
  </si>
  <si>
    <t>10% from total Pack 2</t>
  </si>
  <si>
    <t xml:space="preserve"> </t>
  </si>
  <si>
    <t>Payment Term</t>
  </si>
  <si>
    <t>Percentage</t>
  </si>
  <si>
    <t>Down Payment</t>
  </si>
  <si>
    <t>2nd Term Payment</t>
  </si>
  <si>
    <t>Retention (1 month)</t>
  </si>
  <si>
    <t>SUB TOTAL  A</t>
  </si>
  <si>
    <t>SUB TOTAL B</t>
  </si>
  <si>
    <t>SUB TOTAL C</t>
  </si>
  <si>
    <t>SUB TOTAL D</t>
  </si>
  <si>
    <t>SUB TOTAL E</t>
  </si>
  <si>
    <t>SUB TOTAL F</t>
  </si>
  <si>
    <t>GRAND TOTAL: A+B+C+D+E+F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</si>
</sst>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IDR&quot;* #,##0.00_);_(&quot;IDR&quot;* \(#,##0.00\);_(&quot;IDR&quot;* &quot;-&quot;??_);_(@_)"/>
    <numFmt numFmtId="43" formatCode="_(* #,##0.00_);_(* \(#,##0.00\);_(* &quot;-&quot;??_);_(@_)"/>
    <numFmt numFmtId="164" formatCode="_(* #,##0.00_);_(* \(#,##0.00\);_(* \-_);_(@_)"/>
    <numFmt numFmtId="165" formatCode="_(* #,##0.00_);_(* \(#,##0.00\);_(* \-??_);_(@_)"/>
    <numFmt numFmtId="166" formatCode="_(* #,##0_);_(* \(#,##0\);_(* \-??_);_(@_)"/>
    <numFmt numFmtId="167" formatCode="_-* #,##0.00_-;\-* #,##0.00_-;_-* \-??_-;_-@_-"/>
    <numFmt numFmtId="168" formatCode="_-* #,##0_-;\-* #,##0_-;_-* \-??_-;_-@_-"/>
    <numFmt numFmtId="169" formatCode="_(* #,##0.00_);_(* \(#,##0.00\);_(* &quot;-&quot;_);_(@_)"/>
    <numFmt numFmtId="170" formatCode="&quot;Rp&quot;#,##0"/>
    <numFmt numFmtId="171" formatCode="_([$Rp-421]* #,##0_);_([$Rp-421]* \(#,##0\);_([$Rp-421]* \-?_);_(@_)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sz val="10"/>
      <name val="Arial"/>
      <family val="2"/>
      <charset val="1"/>
    </font>
    <font>
      <i/>
      <sz val="11"/>
      <name val="Arial"/>
      <family val="2"/>
    </font>
    <font>
      <i/>
      <sz val="11"/>
      <color rgb="FFFF000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26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7" fontId="2" fillId="0" borderId="0" applyFill="0" applyBorder="0" applyAlignment="0" applyProtection="0"/>
    <xf numFmtId="9" fontId="2" fillId="0" borderId="0" applyFill="0" applyBorder="0" applyAlignment="0" applyProtection="0"/>
    <xf numFmtId="165" fontId="2" fillId="0" borderId="0" applyFill="0" applyBorder="0" applyAlignment="0" applyProtection="0"/>
  </cellStyleXfs>
  <cellXfs count="170">
    <xf numFmtId="0" fontId="0" fillId="0" borderId="0" xfId="0"/>
    <xf numFmtId="0" fontId="3" fillId="2" borderId="0" xfId="5" applyFont="1" applyFill="1" applyAlignment="1">
      <alignment vertical="center"/>
    </xf>
    <xf numFmtId="0" fontId="3" fillId="2" borderId="0" xfId="5" applyFont="1" applyFill="1" applyAlignment="1">
      <alignment horizontal="left" vertical="center"/>
    </xf>
    <xf numFmtId="0" fontId="3" fillId="2" borderId="0" xfId="5" applyFont="1" applyFill="1" applyAlignment="1">
      <alignment vertical="top"/>
    </xf>
    <xf numFmtId="0" fontId="3" fillId="2" borderId="0" xfId="5" applyFont="1" applyFill="1" applyAlignment="1">
      <alignment horizontal="center" vertical="top"/>
    </xf>
    <xf numFmtId="0" fontId="3" fillId="2" borderId="0" xfId="5" applyFont="1" applyFill="1" applyAlignment="1">
      <alignment horizontal="center" vertical="center"/>
    </xf>
    <xf numFmtId="164" fontId="2" fillId="0" borderId="0" xfId="0" applyNumberFormat="1" applyFont="1"/>
    <xf numFmtId="166" fontId="2" fillId="0" borderId="0" xfId="1" applyNumberFormat="1" applyFont="1" applyBorder="1" applyAlignment="1">
      <alignment vertical="top"/>
    </xf>
    <xf numFmtId="0" fontId="2" fillId="0" borderId="0" xfId="0" applyFont="1" applyAlignment="1">
      <alignment vertical="top"/>
    </xf>
    <xf numFmtId="43" fontId="4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horizontal="right" vertical="top"/>
    </xf>
    <xf numFmtId="166" fontId="4" fillId="0" borderId="0" xfId="1" applyNumberFormat="1" applyFont="1" applyAlignment="1">
      <alignment vertical="top"/>
    </xf>
    <xf numFmtId="166" fontId="2" fillId="0" borderId="0" xfId="1" applyNumberFormat="1" applyFont="1" applyBorder="1"/>
    <xf numFmtId="0" fontId="2" fillId="0" borderId="0" xfId="0" applyFont="1"/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top"/>
    </xf>
    <xf numFmtId="0" fontId="3" fillId="2" borderId="1" xfId="5" applyFont="1" applyFill="1" applyBorder="1" applyAlignment="1">
      <alignment horizontal="left" vertical="center"/>
    </xf>
    <xf numFmtId="0" fontId="3" fillId="2" borderId="1" xfId="5" applyFont="1" applyFill="1" applyBorder="1" applyAlignment="1">
      <alignment vertical="center"/>
    </xf>
    <xf numFmtId="3" fontId="3" fillId="2" borderId="0" xfId="5" applyNumberFormat="1" applyFont="1" applyFill="1" applyAlignment="1">
      <alignment horizontal="right" vertical="center"/>
    </xf>
    <xf numFmtId="0" fontId="3" fillId="2" borderId="0" xfId="5" applyFont="1" applyFill="1" applyAlignment="1">
      <alignment horizontal="right" vertical="center"/>
    </xf>
    <xf numFmtId="0" fontId="5" fillId="2" borderId="0" xfId="5" applyFont="1" applyFill="1" applyAlignment="1">
      <alignment horizontal="right" vertical="top"/>
    </xf>
    <xf numFmtId="166" fontId="2" fillId="0" borderId="0" xfId="0" applyNumberFormat="1" applyFont="1" applyAlignment="1">
      <alignment vertical="top"/>
    </xf>
    <xf numFmtId="166" fontId="2" fillId="0" borderId="0" xfId="0" applyNumberFormat="1" applyFont="1"/>
    <xf numFmtId="0" fontId="3" fillId="2" borderId="0" xfId="5" applyFont="1" applyFill="1" applyAlignment="1">
      <alignment horizontal="right" vertical="top" wrapText="1"/>
    </xf>
    <xf numFmtId="166" fontId="4" fillId="0" borderId="0" xfId="1" applyNumberFormat="1" applyFont="1" applyBorder="1" applyAlignment="1">
      <alignment vertical="top"/>
    </xf>
    <xf numFmtId="0" fontId="5" fillId="2" borderId="0" xfId="5" applyFont="1" applyFill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43" fontId="2" fillId="2" borderId="0" xfId="0" applyNumberFormat="1" applyFont="1" applyFill="1" applyAlignment="1">
      <alignment vertical="top" wrapText="1"/>
    </xf>
    <xf numFmtId="166" fontId="6" fillId="0" borderId="0" xfId="1" applyNumberFormat="1" applyFont="1" applyBorder="1" applyAlignment="1">
      <alignment vertical="top"/>
    </xf>
    <xf numFmtId="3" fontId="2" fillId="2" borderId="0" xfId="0" applyNumberFormat="1" applyFont="1" applyFill="1" applyAlignment="1">
      <alignment horizontal="right" vertical="top" wrapText="1"/>
    </xf>
    <xf numFmtId="166" fontId="6" fillId="0" borderId="0" xfId="1" applyNumberFormat="1" applyFont="1"/>
    <xf numFmtId="0" fontId="7" fillId="2" borderId="3" xfId="5" applyFont="1" applyFill="1" applyBorder="1" applyAlignment="1">
      <alignment horizontal="center" vertical="center"/>
    </xf>
    <xf numFmtId="0" fontId="7" fillId="2" borderId="3" xfId="5" applyFont="1" applyFill="1" applyBorder="1" applyAlignment="1">
      <alignment horizontal="left" vertical="top" wrapText="1"/>
    </xf>
    <xf numFmtId="43" fontId="7" fillId="2" borderId="3" xfId="6" applyNumberFormat="1" applyFont="1" applyFill="1" applyBorder="1" applyAlignment="1" applyProtection="1">
      <alignment horizontal="center" vertical="top" wrapText="1"/>
    </xf>
    <xf numFmtId="168" fontId="7" fillId="2" borderId="3" xfId="6" applyNumberFormat="1" applyFont="1" applyFill="1" applyBorder="1" applyAlignment="1" applyProtection="1">
      <alignment horizontal="center" vertical="top" wrapText="1"/>
    </xf>
    <xf numFmtId="3" fontId="7" fillId="3" borderId="3" xfId="4" applyNumberFormat="1" applyFont="1" applyFill="1" applyBorder="1" applyAlignment="1" applyProtection="1">
      <alignment horizontal="center" vertical="top" wrapText="1"/>
    </xf>
    <xf numFmtId="3" fontId="7" fillId="4" borderId="3" xfId="4" applyNumberFormat="1" applyFont="1" applyFill="1" applyBorder="1" applyAlignment="1" applyProtection="1">
      <alignment horizontal="center" vertical="top" wrapText="1"/>
    </xf>
    <xf numFmtId="164" fontId="7" fillId="0" borderId="0" xfId="0" applyNumberFormat="1" applyFont="1" applyAlignment="1">
      <alignment horizontal="center" vertical="center"/>
    </xf>
    <xf numFmtId="43" fontId="7" fillId="2" borderId="0" xfId="6" applyNumberFormat="1" applyFont="1" applyFill="1" applyBorder="1" applyAlignment="1" applyProtection="1">
      <alignment horizontal="center" vertical="top" wrapText="1"/>
    </xf>
    <xf numFmtId="168" fontId="7" fillId="2" borderId="0" xfId="6" applyNumberFormat="1" applyFont="1" applyFill="1" applyBorder="1" applyAlignment="1" applyProtection="1">
      <alignment horizontal="center" vertical="top" wrapText="1"/>
    </xf>
    <xf numFmtId="3" fontId="7" fillId="3" borderId="0" xfId="4" applyNumberFormat="1" applyFont="1" applyFill="1" applyBorder="1" applyAlignment="1" applyProtection="1">
      <alignment horizontal="center" vertical="top" wrapText="1"/>
    </xf>
    <xf numFmtId="3" fontId="7" fillId="4" borderId="0" xfId="4" applyNumberFormat="1" applyFont="1" applyFill="1" applyBorder="1" applyAlignment="1" applyProtection="1">
      <alignment horizontal="center" vertical="top" wrapText="1"/>
    </xf>
    <xf numFmtId="3" fontId="7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center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43" fontId="4" fillId="0" borderId="4" xfId="2" applyNumberFormat="1" applyFont="1" applyFill="1" applyBorder="1" applyAlignment="1" applyProtection="1">
      <alignment vertical="top" wrapText="1"/>
    </xf>
    <xf numFmtId="164" fontId="4" fillId="0" borderId="4" xfId="2" applyNumberFormat="1" applyFont="1" applyFill="1" applyBorder="1" applyAlignment="1" applyProtection="1">
      <alignment vertical="top" wrapText="1"/>
    </xf>
    <xf numFmtId="3" fontId="4" fillId="0" borderId="4" xfId="5" applyNumberFormat="1" applyFont="1" applyBorder="1" applyAlignment="1">
      <alignment horizontal="right" vertical="top" wrapText="1"/>
    </xf>
    <xf numFmtId="3" fontId="4" fillId="0" borderId="4" xfId="3" applyNumberFormat="1" applyFont="1" applyFill="1" applyBorder="1" applyAlignment="1" applyProtection="1">
      <alignment horizontal="right" vertical="top" wrapText="1"/>
    </xf>
    <xf numFmtId="164" fontId="4" fillId="0" borderId="0" xfId="2" applyNumberFormat="1" applyFont="1" applyFill="1" applyBorder="1" applyAlignment="1" applyProtection="1"/>
    <xf numFmtId="169" fontId="4" fillId="0" borderId="0" xfId="2" applyNumberFormat="1" applyFont="1" applyFill="1" applyBorder="1" applyAlignment="1">
      <alignment vertical="top"/>
    </xf>
    <xf numFmtId="3" fontId="4" fillId="0" borderId="0" xfId="5" applyNumberFormat="1" applyFont="1" applyAlignment="1">
      <alignment horizontal="right" vertical="top" wrapText="1"/>
    </xf>
    <xf numFmtId="3" fontId="4" fillId="0" borderId="0" xfId="3" applyNumberFormat="1" applyFont="1" applyFill="1" applyBorder="1" applyAlignment="1" applyProtection="1">
      <alignment horizontal="right" vertical="top" wrapText="1"/>
    </xf>
    <xf numFmtId="3" fontId="4" fillId="0" borderId="0" xfId="0" applyNumberFormat="1" applyFont="1" applyAlignment="1">
      <alignment horizontal="right" vertical="top"/>
    </xf>
    <xf numFmtId="3" fontId="4" fillId="0" borderId="0" xfId="4" applyNumberFormat="1" applyFont="1" applyFill="1" applyBorder="1" applyAlignment="1" applyProtection="1">
      <alignment horizontal="right" vertical="top" wrapText="1"/>
    </xf>
    <xf numFmtId="0" fontId="4" fillId="0" borderId="0" xfId="0" applyFont="1" applyAlignment="1">
      <alignment vertical="top"/>
    </xf>
    <xf numFmtId="166" fontId="4" fillId="0" borderId="0" xfId="1" applyNumberFormat="1" applyFont="1" applyFill="1" applyBorder="1" applyAlignment="1">
      <alignment vertical="top"/>
    </xf>
    <xf numFmtId="166" fontId="4" fillId="0" borderId="0" xfId="1" applyNumberFormat="1" applyFont="1" applyFill="1" applyAlignment="1">
      <alignment vertical="top"/>
    </xf>
    <xf numFmtId="169" fontId="4" fillId="0" borderId="5" xfId="2" applyNumberFormat="1" applyFont="1" applyFill="1" applyBorder="1" applyAlignment="1">
      <alignment vertical="top"/>
    </xf>
    <xf numFmtId="3" fontId="4" fillId="0" borderId="0" xfId="0" applyNumberFormat="1" applyFont="1" applyAlignment="1">
      <alignment horizontal="right"/>
    </xf>
    <xf numFmtId="3" fontId="4" fillId="0" borderId="5" xfId="4" applyNumberFormat="1" applyFont="1" applyFill="1" applyBorder="1" applyAlignment="1" applyProtection="1">
      <alignment horizontal="right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left" vertical="top" wrapText="1"/>
    </xf>
    <xf numFmtId="43" fontId="4" fillId="2" borderId="4" xfId="2" applyNumberFormat="1" applyFont="1" applyFill="1" applyBorder="1" applyAlignment="1" applyProtection="1">
      <alignment vertical="top" wrapText="1"/>
    </xf>
    <xf numFmtId="164" fontId="4" fillId="2" borderId="4" xfId="2" applyNumberFormat="1" applyFont="1" applyFill="1" applyBorder="1" applyAlignment="1" applyProtection="1">
      <alignment vertical="top" wrapText="1"/>
    </xf>
    <xf numFmtId="3" fontId="4" fillId="2" borderId="4" xfId="5" applyNumberFormat="1" applyFont="1" applyFill="1" applyBorder="1" applyAlignment="1">
      <alignment horizontal="right" vertical="top" wrapText="1"/>
    </xf>
    <xf numFmtId="3" fontId="4" fillId="4" borderId="4" xfId="3" applyNumberFormat="1" applyFont="1" applyFill="1" applyBorder="1" applyAlignment="1" applyProtection="1">
      <alignment horizontal="right" vertical="top" wrapText="1"/>
    </xf>
    <xf numFmtId="169" fontId="4" fillId="2" borderId="0" xfId="2" applyNumberFormat="1" applyFont="1" applyFill="1" applyBorder="1" applyAlignment="1">
      <alignment vertical="top"/>
    </xf>
    <xf numFmtId="3" fontId="4" fillId="2" borderId="0" xfId="5" applyNumberFormat="1" applyFont="1" applyFill="1" applyAlignment="1">
      <alignment horizontal="right" vertical="top" wrapText="1"/>
    </xf>
    <xf numFmtId="3" fontId="4" fillId="4" borderId="0" xfId="3" applyNumberFormat="1" applyFont="1" applyFill="1" applyBorder="1" applyAlignment="1" applyProtection="1">
      <alignment horizontal="right" vertical="top" wrapText="1"/>
    </xf>
    <xf numFmtId="3" fontId="4" fillId="4" borderId="0" xfId="4" applyNumberFormat="1" applyFont="1" applyFill="1" applyBorder="1" applyAlignment="1" applyProtection="1">
      <alignment horizontal="right" vertical="top" wrapText="1"/>
    </xf>
    <xf numFmtId="169" fontId="4" fillId="2" borderId="5" xfId="2" applyNumberFormat="1" applyFont="1" applyFill="1" applyBorder="1" applyAlignment="1">
      <alignment vertical="top"/>
    </xf>
    <xf numFmtId="3" fontId="4" fillId="4" borderId="5" xfId="4" applyNumberFormat="1" applyFont="1" applyFill="1" applyBorder="1" applyAlignment="1" applyProtection="1">
      <alignment horizontal="right" vertical="top" wrapText="1"/>
    </xf>
    <xf numFmtId="0" fontId="7" fillId="5" borderId="5" xfId="0" applyFont="1" applyFill="1" applyBorder="1" applyAlignment="1">
      <alignment horizontal="center" vertical="top" wrapText="1"/>
    </xf>
    <xf numFmtId="0" fontId="7" fillId="5" borderId="5" xfId="5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horizontal="left" vertical="top" wrapText="1"/>
    </xf>
    <xf numFmtId="43" fontId="4" fillId="5" borderId="5" xfId="0" applyNumberFormat="1" applyFont="1" applyFill="1" applyBorder="1" applyAlignment="1">
      <alignment vertical="top" wrapText="1"/>
    </xf>
    <xf numFmtId="0" fontId="4" fillId="5" borderId="5" xfId="0" applyFont="1" applyFill="1" applyBorder="1" applyAlignment="1">
      <alignment vertical="top" wrapText="1"/>
    </xf>
    <xf numFmtId="3" fontId="4" fillId="5" borderId="5" xfId="5" applyNumberFormat="1" applyFont="1" applyFill="1" applyBorder="1" applyAlignment="1">
      <alignment horizontal="right" vertical="top" wrapText="1"/>
    </xf>
    <xf numFmtId="3" fontId="4" fillId="5" borderId="5" xfId="4" applyNumberFormat="1" applyFont="1" applyFill="1" applyBorder="1" applyAlignment="1" applyProtection="1">
      <alignment horizontal="right" vertical="top" wrapText="1"/>
    </xf>
    <xf numFmtId="164" fontId="4" fillId="5" borderId="0" xfId="2" applyNumberFormat="1" applyFont="1" applyFill="1" applyBorder="1" applyAlignment="1" applyProtection="1"/>
    <xf numFmtId="169" fontId="4" fillId="5" borderId="0" xfId="2" applyNumberFormat="1" applyFont="1" applyFill="1" applyBorder="1" applyAlignment="1">
      <alignment vertical="top"/>
    </xf>
    <xf numFmtId="3" fontId="4" fillId="5" borderId="0" xfId="5" applyNumberFormat="1" applyFont="1" applyFill="1" applyAlignment="1">
      <alignment horizontal="right" vertical="top" wrapText="1"/>
    </xf>
    <xf numFmtId="3" fontId="4" fillId="5" borderId="0" xfId="4" applyNumberFormat="1" applyFont="1" applyFill="1" applyBorder="1" applyAlignment="1" applyProtection="1">
      <alignment horizontal="right" vertical="top" wrapText="1"/>
    </xf>
    <xf numFmtId="3" fontId="4" fillId="5" borderId="0" xfId="0" applyNumberFormat="1" applyFont="1" applyFill="1" applyAlignment="1">
      <alignment horizontal="right" vertical="top"/>
    </xf>
    <xf numFmtId="10" fontId="4" fillId="5" borderId="0" xfId="0" applyNumberFormat="1" applyFont="1" applyFill="1" applyAlignment="1">
      <alignment vertical="top"/>
    </xf>
    <xf numFmtId="166" fontId="4" fillId="5" borderId="0" xfId="1" applyNumberFormat="1" applyFont="1" applyFill="1" applyBorder="1" applyAlignment="1">
      <alignment vertical="top"/>
    </xf>
    <xf numFmtId="166" fontId="4" fillId="5" borderId="0" xfId="1" applyNumberFormat="1" applyFont="1" applyFill="1" applyAlignment="1">
      <alignment vertical="top"/>
    </xf>
    <xf numFmtId="169" fontId="4" fillId="5" borderId="5" xfId="2" applyNumberFormat="1" applyFont="1" applyFill="1" applyBorder="1" applyAlignment="1">
      <alignment vertical="top"/>
    </xf>
    <xf numFmtId="3" fontId="4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center" vertical="top"/>
    </xf>
    <xf numFmtId="0" fontId="2" fillId="5" borderId="0" xfId="0" applyFont="1" applyFill="1"/>
    <xf numFmtId="0" fontId="4" fillId="0" borderId="5" xfId="0" applyFont="1" applyBorder="1" applyAlignment="1">
      <alignment horizontal="center" vertical="top" wrapText="1"/>
    </xf>
    <xf numFmtId="0" fontId="4" fillId="0" borderId="5" xfId="5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43" fontId="7" fillId="0" borderId="5" xfId="0" applyNumberFormat="1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3" fontId="4" fillId="0" borderId="5" xfId="5" applyNumberFormat="1" applyFont="1" applyBorder="1" applyAlignment="1">
      <alignment horizontal="right" vertical="top" wrapText="1"/>
    </xf>
    <xf numFmtId="9" fontId="4" fillId="0" borderId="0" xfId="0" applyNumberFormat="1" applyFont="1" applyAlignment="1">
      <alignment vertical="top"/>
    </xf>
    <xf numFmtId="0" fontId="0" fillId="0" borderId="0" xfId="0" applyAlignment="1">
      <alignment horizontal="center" vertical="top"/>
    </xf>
    <xf numFmtId="10" fontId="4" fillId="0" borderId="0" xfId="0" applyNumberFormat="1" applyFont="1" applyAlignment="1">
      <alignment vertical="top"/>
    </xf>
    <xf numFmtId="10" fontId="1" fillId="0" borderId="0" xfId="4" applyNumberFormat="1" applyAlignment="1">
      <alignment horizontal="center" vertical="top"/>
    </xf>
    <xf numFmtId="0" fontId="4" fillId="0" borderId="5" xfId="5" applyFont="1" applyBorder="1" applyAlignment="1">
      <alignment horizontal="justify" vertical="top" wrapText="1"/>
    </xf>
    <xf numFmtId="49" fontId="4" fillId="0" borderId="5" xfId="0" applyNumberFormat="1" applyFont="1" applyBorder="1" applyAlignment="1">
      <alignment vertical="top" wrapText="1"/>
    </xf>
    <xf numFmtId="3" fontId="4" fillId="0" borderId="5" xfId="7" applyNumberFormat="1" applyFont="1" applyBorder="1" applyAlignment="1">
      <alignment horizontal="right" vertical="top" wrapText="1"/>
    </xf>
    <xf numFmtId="3" fontId="7" fillId="6" borderId="0" xfId="7" applyNumberFormat="1" applyFont="1" applyFill="1" applyBorder="1" applyAlignment="1">
      <alignment horizontal="right" vertical="top" wrapText="1"/>
    </xf>
    <xf numFmtId="1" fontId="4" fillId="0" borderId="0" xfId="2" applyNumberFormat="1" applyFont="1" applyFill="1" applyBorder="1" applyAlignment="1" applyProtection="1">
      <alignment vertical="top" wrapText="1"/>
    </xf>
    <xf numFmtId="43" fontId="1" fillId="0" borderId="0" xfId="1" applyBorder="1" applyAlignment="1">
      <alignment vertical="top"/>
    </xf>
    <xf numFmtId="166" fontId="2" fillId="0" borderId="0" xfId="8" applyNumberFormat="1" applyBorder="1" applyAlignment="1">
      <alignment vertical="top"/>
    </xf>
    <xf numFmtId="166" fontId="1" fillId="0" borderId="0" xfId="1" applyNumberFormat="1" applyBorder="1" applyAlignment="1">
      <alignment horizontal="right" vertical="top"/>
    </xf>
    <xf numFmtId="3" fontId="9" fillId="0" borderId="0" xfId="0" applyNumberFormat="1" applyFont="1" applyAlignment="1">
      <alignment horizontal="right" vertical="top"/>
    </xf>
    <xf numFmtId="9" fontId="9" fillId="0" borderId="0" xfId="0" applyNumberFormat="1" applyFont="1" applyAlignment="1">
      <alignment vertical="top"/>
    </xf>
    <xf numFmtId="0" fontId="4" fillId="0" borderId="0" xfId="0" applyFont="1"/>
    <xf numFmtId="0" fontId="9" fillId="0" borderId="0" xfId="0" applyFont="1"/>
    <xf numFmtId="3" fontId="4" fillId="7" borderId="5" xfId="4" applyNumberFormat="1" applyFont="1" applyFill="1" applyBorder="1" applyAlignment="1" applyProtection="1">
      <alignment horizontal="right" vertical="top" wrapText="1"/>
    </xf>
    <xf numFmtId="43" fontId="4" fillId="0" borderId="5" xfId="0" applyNumberFormat="1" applyFont="1" applyBorder="1" applyAlignment="1">
      <alignment vertical="top" wrapText="1"/>
    </xf>
    <xf numFmtId="41" fontId="4" fillId="0" borderId="0" xfId="2" applyFont="1" applyFill="1" applyBorder="1"/>
    <xf numFmtId="165" fontId="2" fillId="0" borderId="0" xfId="8" applyBorder="1" applyAlignment="1">
      <alignment vertical="top"/>
    </xf>
    <xf numFmtId="170" fontId="4" fillId="0" borderId="0" xfId="0" applyNumberFormat="1" applyFont="1"/>
    <xf numFmtId="3" fontId="7" fillId="6" borderId="5" xfId="4" applyNumberFormat="1" applyFont="1" applyFill="1" applyBorder="1" applyAlignment="1" applyProtection="1">
      <alignment horizontal="right" vertical="top" wrapText="1"/>
    </xf>
    <xf numFmtId="3" fontId="11" fillId="0" borderId="5" xfId="4" applyNumberFormat="1" applyFont="1" applyFill="1" applyBorder="1" applyAlignment="1" applyProtection="1">
      <alignment horizontal="left" vertical="top" wrapText="1"/>
    </xf>
    <xf numFmtId="3" fontId="11" fillId="0" borderId="5" xfId="4" applyNumberFormat="1" applyFont="1" applyFill="1" applyBorder="1" applyAlignment="1" applyProtection="1">
      <alignment horizontal="right" vertical="top" wrapText="1"/>
    </xf>
    <xf numFmtId="0" fontId="4" fillId="5" borderId="3" xfId="0" applyFont="1" applyFill="1" applyBorder="1" applyAlignment="1">
      <alignment horizontal="center" vertical="top" wrapText="1"/>
    </xf>
    <xf numFmtId="0" fontId="7" fillId="5" borderId="3" xfId="5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43" fontId="4" fillId="5" borderId="3" xfId="0" applyNumberFormat="1" applyFont="1" applyFill="1" applyBorder="1" applyAlignment="1">
      <alignment vertical="top" wrapText="1"/>
    </xf>
    <xf numFmtId="171" fontId="4" fillId="5" borderId="3" xfId="0" applyNumberFormat="1" applyFont="1" applyFill="1" applyBorder="1" applyAlignment="1">
      <alignment vertical="top" wrapText="1"/>
    </xf>
    <xf numFmtId="3" fontId="4" fillId="5" borderId="3" xfId="5" applyNumberFormat="1" applyFont="1" applyFill="1" applyBorder="1" applyAlignment="1">
      <alignment horizontal="right" vertical="top" wrapText="1"/>
    </xf>
    <xf numFmtId="3" fontId="7" fillId="8" borderId="3" xfId="3" applyNumberFormat="1" applyFont="1" applyFill="1" applyBorder="1" applyAlignment="1" applyProtection="1">
      <alignment horizontal="right" vertical="top" wrapText="1"/>
    </xf>
    <xf numFmtId="3" fontId="4" fillId="5" borderId="0" xfId="0" applyNumberFormat="1" applyFont="1" applyFill="1" applyAlignment="1">
      <alignment horizontal="right" vertical="top" wrapText="1"/>
    </xf>
    <xf numFmtId="0" fontId="4" fillId="5" borderId="0" xfId="0" applyFont="1" applyFill="1" applyAlignment="1">
      <alignment vertical="top"/>
    </xf>
    <xf numFmtId="3" fontId="7" fillId="8" borderId="0" xfId="3" applyNumberFormat="1" applyFont="1" applyFill="1" applyBorder="1" applyAlignment="1" applyProtection="1">
      <alignment horizontal="right" vertical="top" wrapText="1"/>
    </xf>
    <xf numFmtId="10" fontId="1" fillId="0" borderId="0" xfId="4" applyNumberFormat="1" applyBorder="1" applyAlignment="1">
      <alignment vertical="top"/>
    </xf>
    <xf numFmtId="0" fontId="4" fillId="5" borderId="0" xfId="0" applyFont="1" applyFill="1"/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left" vertical="top" wrapText="1"/>
    </xf>
    <xf numFmtId="43" fontId="4" fillId="2" borderId="0" xfId="0" applyNumberFormat="1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3" fontId="4" fillId="2" borderId="0" xfId="0" applyNumberFormat="1" applyFont="1" applyFill="1" applyAlignment="1">
      <alignment horizontal="right" vertical="top" wrapText="1"/>
    </xf>
    <xf numFmtId="166" fontId="2" fillId="0" borderId="0" xfId="1" applyNumberFormat="1" applyFont="1"/>
    <xf numFmtId="9" fontId="4" fillId="2" borderId="0" xfId="0" applyNumberFormat="1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vertical="top" wrapText="1"/>
    </xf>
    <xf numFmtId="164" fontId="2" fillId="0" borderId="0" xfId="2" applyNumberFormat="1" applyFont="1" applyFill="1" applyBorder="1" applyAlignment="1" applyProtection="1"/>
    <xf numFmtId="3" fontId="12" fillId="2" borderId="0" xfId="0" applyNumberFormat="1" applyFont="1" applyFill="1" applyAlignment="1">
      <alignment horizontal="right" vertical="top" wrapText="1"/>
    </xf>
    <xf numFmtId="166" fontId="2" fillId="0" borderId="0" xfId="1" applyNumberFormat="1" applyFont="1" applyAlignment="1">
      <alignment vertical="top"/>
    </xf>
    <xf numFmtId="0" fontId="2" fillId="2" borderId="0" xfId="0" applyFont="1" applyFill="1" applyAlignment="1">
      <alignment horizontal="center"/>
    </xf>
    <xf numFmtId="3" fontId="3" fillId="2" borderId="1" xfId="5" applyNumberFormat="1" applyFont="1" applyFill="1" applyBorder="1" applyAlignment="1">
      <alignment horizontal="right" vertical="center"/>
    </xf>
    <xf numFmtId="0" fontId="3" fillId="2" borderId="2" xfId="5" applyFont="1" applyFill="1" applyBorder="1" applyAlignment="1">
      <alignment horizontal="right" vertical="center"/>
    </xf>
    <xf numFmtId="0" fontId="5" fillId="2" borderId="0" xfId="5" applyFont="1" applyFill="1" applyAlignment="1">
      <alignment horizontal="right" vertical="top"/>
    </xf>
    <xf numFmtId="0" fontId="3" fillId="2" borderId="0" xfId="5" applyFont="1" applyFill="1" applyAlignment="1">
      <alignment horizontal="right" vertical="top" wrapText="1"/>
    </xf>
    <xf numFmtId="0" fontId="5" fillId="2" borderId="1" xfId="5" applyFont="1" applyFill="1" applyBorder="1" applyAlignment="1">
      <alignment horizontal="right" vertical="top"/>
    </xf>
    <xf numFmtId="0" fontId="7" fillId="6" borderId="5" xfId="0" applyFont="1" applyFill="1" applyBorder="1" applyAlignment="1">
      <alignment horizontal="center" vertical="top" wrapText="1"/>
    </xf>
    <xf numFmtId="0" fontId="7" fillId="6" borderId="5" xfId="5" applyFont="1" applyFill="1" applyBorder="1" applyAlignment="1">
      <alignment horizontal="left" vertical="top" wrapText="1"/>
    </xf>
    <xf numFmtId="0" fontId="7" fillId="6" borderId="5" xfId="0" applyFont="1" applyFill="1" applyBorder="1" applyAlignment="1">
      <alignment horizontal="left" vertical="top" wrapText="1"/>
    </xf>
    <xf numFmtId="43" fontId="7" fillId="6" borderId="5" xfId="0" applyNumberFormat="1" applyFont="1" applyFill="1" applyBorder="1" applyAlignment="1">
      <alignment vertical="top" wrapText="1"/>
    </xf>
    <xf numFmtId="0" fontId="7" fillId="6" borderId="5" xfId="0" applyFont="1" applyFill="1" applyBorder="1" applyAlignment="1">
      <alignment vertical="top" wrapText="1"/>
    </xf>
    <xf numFmtId="3" fontId="7" fillId="6" borderId="5" xfId="5" applyNumberFormat="1" applyFont="1" applyFill="1" applyBorder="1" applyAlignment="1">
      <alignment horizontal="right" vertical="top" wrapText="1"/>
    </xf>
    <xf numFmtId="0" fontId="7" fillId="6" borderId="5" xfId="5" applyFont="1" applyFill="1" applyBorder="1" applyAlignment="1">
      <alignment horizontal="justify" vertical="top" wrapText="1"/>
    </xf>
    <xf numFmtId="0" fontId="8" fillId="6" borderId="5" xfId="0" applyFont="1" applyFill="1" applyBorder="1" applyAlignment="1">
      <alignment horizontal="left" vertical="top" wrapText="1"/>
    </xf>
    <xf numFmtId="169" fontId="7" fillId="6" borderId="5" xfId="2" applyNumberFormat="1" applyFont="1" applyFill="1" applyBorder="1" applyAlignment="1">
      <alignment vertical="top"/>
    </xf>
    <xf numFmtId="49" fontId="7" fillId="6" borderId="5" xfId="0" applyNumberFormat="1" applyFont="1" applyFill="1" applyBorder="1" applyAlignment="1">
      <alignment vertical="top" wrapText="1"/>
    </xf>
    <xf numFmtId="3" fontId="7" fillId="6" borderId="5" xfId="7" applyNumberFormat="1" applyFont="1" applyFill="1" applyBorder="1" applyAlignment="1">
      <alignment horizontal="right" vertical="top" wrapText="1"/>
    </xf>
    <xf numFmtId="3" fontId="7" fillId="6" borderId="4" xfId="4" applyNumberFormat="1" applyFont="1" applyFill="1" applyBorder="1" applyAlignment="1" applyProtection="1">
      <alignment horizontal="right" vertical="top" wrapText="1"/>
    </xf>
    <xf numFmtId="3" fontId="4" fillId="0" borderId="6" xfId="7" applyNumberFormat="1" applyFont="1" applyBorder="1" applyAlignment="1">
      <alignment horizontal="right" vertical="top" wrapText="1"/>
    </xf>
  </cellXfs>
  <cellStyles count="9">
    <cellStyle name="Comma" xfId="1" builtinId="3"/>
    <cellStyle name="Comma [0]" xfId="2" builtinId="6"/>
    <cellStyle name="Comma 2" xfId="8" xr:uid="{B25CEC74-5726-174E-8926-721685DC7194}"/>
    <cellStyle name="Comma_Retail price list_modular_may_2001" xfId="6" xr:uid="{44B767CD-4A94-C040-AF22-847FD1CBABAC}"/>
    <cellStyle name="Currency" xfId="3" builtinId="4"/>
    <cellStyle name="Normal" xfId="0" builtinId="0"/>
    <cellStyle name="Normal_2211 - Friesche Vlag -  Hafele Variant S400 (PO.14)" xfId="5" xr:uid="{70815E06-CFA6-BD4C-BD98-C384E46DCD0A}"/>
    <cellStyle name="Percent" xfId="4" builtinId="5"/>
    <cellStyle name="Percent 2" xfId="7" xr:uid="{6273CFD5-C6FE-7D44-B791-1A7232BAAC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2143125</xdr:colOff>
      <xdr:row>28</xdr:row>
      <xdr:rowOff>261937</xdr:rowOff>
    </xdr:from>
    <xdr:to>
      <xdr:col>1</xdr:col>
      <xdr:colOff>3357033</xdr:colOff>
      <xdr:row>28</xdr:row>
      <xdr:rowOff>1616417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56A55-A0C3-A345-9F58-720ECA0F9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131" t="18022" r="40494" b="23307"/>
        <a:stretch/>
      </xdr:blipFill>
      <xdr:spPr>
        <a:xfrm>
          <a:off x="2752725" y="9761537"/>
          <a:ext cx="1340908" cy="1354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procurement/2019/RFQ/RFQ%20071%20-%20Off%20renov%209th%20floor%20(pack%201)%20-%20OPS/BOQ%20Revision/1968%20UNDP%20REV%20D%20-%20BQ%20ZONA%201%20FOR%20TENDER%20revisi%201%20(for%20contracto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Pack 1"/>
      <sheetName val="Pack 2"/>
      <sheetName val="Pack 3"/>
      <sheetName val="Pack 4"/>
      <sheetName val="ME by BM"/>
    </sheetNames>
    <sheetDataSet>
      <sheetData sheetId="0">
        <row r="2">
          <cell r="D2" t="str">
            <v>Bill of Quantity - Rev D</v>
          </cell>
        </row>
        <row r="4">
          <cell r="A4" t="str">
            <v>UNDP'S OFFICE FIT OUT WORKS - ZONE 1</v>
          </cell>
        </row>
        <row r="5">
          <cell r="A5" t="str">
            <v>at Menara Thamrin, 9th Floor, Jakarta, Indonesia</v>
          </cell>
        </row>
        <row r="6">
          <cell r="D6" t="str">
            <v>18th December 2019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C916-6E0D-9C45-BCBB-A9F48F2CA449}">
  <dimension ref="A1:Y84"/>
  <sheetViews>
    <sheetView tabSelected="1" topLeftCell="A13" workbookViewId="0">
      <selection activeCell="E22" sqref="E22"/>
    </sheetView>
  </sheetViews>
  <sheetFormatPr baseColWidth="10" defaultColWidth="9.1640625" defaultRowHeight="14" x14ac:dyDescent="0.15"/>
  <cols>
    <col min="1" max="1" width="8" style="151" customWidth="1"/>
    <col min="2" max="2" width="53.83203125" style="26" customWidth="1"/>
    <col min="3" max="3" width="44.6640625" style="26" customWidth="1"/>
    <col min="4" max="4" width="11.5" style="27" customWidth="1"/>
    <col min="5" max="5" width="10.5" style="147" customWidth="1"/>
    <col min="6" max="6" width="15.5" style="29" customWidth="1"/>
    <col min="7" max="7" width="23.33203125" style="29" customWidth="1"/>
    <col min="8" max="8" width="24.1640625" style="29" customWidth="1"/>
    <col min="9" max="9" width="2.83203125" style="6" customWidth="1"/>
    <col min="10" max="10" width="15.5" style="150" customWidth="1"/>
    <col min="11" max="11" width="12.5" style="8" customWidth="1"/>
    <col min="12" max="12" width="13.5" style="10" customWidth="1"/>
    <col min="13" max="13" width="18.5" style="10" customWidth="1"/>
    <col min="14" max="14" width="3.5" style="10" customWidth="1"/>
    <col min="15" max="15" width="16.83203125" style="10" customWidth="1"/>
    <col min="16" max="16" width="9.5" style="8" customWidth="1"/>
    <col min="17" max="17" width="16.83203125" style="11" customWidth="1"/>
    <col min="18" max="18" width="12.5" style="11" customWidth="1"/>
    <col min="19" max="19" width="15.5" style="144" hidden="1" customWidth="1"/>
    <col min="20" max="20" width="12.5" style="13" hidden="1" customWidth="1"/>
    <col min="21" max="21" width="13.5" style="14" hidden="1" customWidth="1"/>
    <col min="22" max="22" width="16.5" style="14" hidden="1" customWidth="1"/>
    <col min="23" max="23" width="6.1640625" style="14" hidden="1" customWidth="1"/>
    <col min="24" max="24" width="15.5" style="14" hidden="1" customWidth="1"/>
    <col min="25" max="25" width="9.1640625" style="15" hidden="1" customWidth="1"/>
    <col min="26" max="26" width="0" style="13" hidden="1" customWidth="1"/>
    <col min="27" max="16384" width="9.1640625" style="13"/>
  </cols>
  <sheetData>
    <row r="1" spans="1:25" ht="25" x14ac:dyDescent="0.15">
      <c r="A1" s="1"/>
      <c r="B1" s="2"/>
      <c r="C1" s="1"/>
      <c r="D1" s="3"/>
      <c r="E1" s="4"/>
      <c r="F1" s="5"/>
      <c r="G1" s="5"/>
      <c r="H1" s="5"/>
      <c r="J1" s="7"/>
      <c r="L1" s="9"/>
      <c r="S1" s="12"/>
      <c r="U1" s="9"/>
    </row>
    <row r="2" spans="1:25" ht="25" x14ac:dyDescent="0.15">
      <c r="A2" s="1"/>
      <c r="B2" s="16"/>
      <c r="C2" s="17"/>
      <c r="D2" s="152" t="str">
        <f>[1]SUM!D2</f>
        <v>Bill of Quantity - Rev D</v>
      </c>
      <c r="E2" s="152"/>
      <c r="F2" s="152"/>
      <c r="G2" s="152"/>
      <c r="H2" s="18"/>
      <c r="J2" s="7"/>
      <c r="L2" s="9"/>
      <c r="S2" s="12"/>
      <c r="U2" s="9"/>
    </row>
    <row r="3" spans="1:25" ht="25" x14ac:dyDescent="0.15">
      <c r="A3" s="1"/>
      <c r="B3" s="2"/>
      <c r="C3" s="1"/>
      <c r="D3" s="3"/>
      <c r="E3" s="153" t="s">
        <v>0</v>
      </c>
      <c r="F3" s="153"/>
      <c r="G3" s="153"/>
      <c r="H3" s="19"/>
      <c r="J3" s="7"/>
      <c r="L3" s="9"/>
      <c r="S3" s="12"/>
      <c r="U3" s="9"/>
    </row>
    <row r="4" spans="1:25" ht="25" x14ac:dyDescent="0.15">
      <c r="A4" s="1" t="str">
        <f>[1]SUM!A4</f>
        <v>UNDP'S OFFICE FIT OUT WORKS - ZONE 1</v>
      </c>
      <c r="B4" s="2"/>
      <c r="C4" s="1"/>
      <c r="D4" s="3"/>
      <c r="E4" s="3"/>
      <c r="F4" s="154" t="s">
        <v>1</v>
      </c>
      <c r="G4" s="154"/>
      <c r="H4" s="20"/>
      <c r="J4" s="7"/>
      <c r="K4" s="21"/>
      <c r="S4" s="12"/>
      <c r="T4" s="22"/>
    </row>
    <row r="5" spans="1:25" ht="25" x14ac:dyDescent="0.15">
      <c r="A5" s="1" t="str">
        <f>[1]SUM!A5</f>
        <v>at Menara Thamrin, 9th Floor, Jakarta, Indonesia</v>
      </c>
      <c r="B5" s="2"/>
      <c r="C5" s="1"/>
      <c r="D5" s="3"/>
      <c r="E5" s="3"/>
      <c r="F5" s="155"/>
      <c r="G5" s="155"/>
      <c r="H5" s="23"/>
      <c r="J5" s="7"/>
      <c r="K5" s="21"/>
      <c r="Q5" s="24"/>
      <c r="S5" s="12"/>
      <c r="T5" s="22"/>
    </row>
    <row r="6" spans="1:25" ht="25" x14ac:dyDescent="0.15">
      <c r="A6" s="25"/>
      <c r="E6" s="3"/>
      <c r="F6" s="156" t="str">
        <f>[1]SUM!D6</f>
        <v>18th December 2019</v>
      </c>
      <c r="G6" s="156"/>
      <c r="H6" s="20"/>
      <c r="J6" s="28"/>
      <c r="M6" s="29"/>
      <c r="O6" s="29"/>
      <c r="Q6" s="24"/>
      <c r="S6" s="30" t="s">
        <v>2</v>
      </c>
      <c r="V6" s="29"/>
      <c r="X6" s="29"/>
    </row>
    <row r="7" spans="1:25" s="46" customFormat="1" ht="17.25" customHeight="1" x14ac:dyDescent="0.2">
      <c r="A7" s="31" t="s">
        <v>3</v>
      </c>
      <c r="B7" s="32" t="s">
        <v>4</v>
      </c>
      <c r="C7" s="32" t="s">
        <v>5</v>
      </c>
      <c r="D7" s="33" t="s">
        <v>6</v>
      </c>
      <c r="E7" s="34" t="s">
        <v>7</v>
      </c>
      <c r="F7" s="35" t="s">
        <v>8</v>
      </c>
      <c r="G7" s="36" t="s">
        <v>9</v>
      </c>
      <c r="H7" s="36" t="s">
        <v>10</v>
      </c>
      <c r="I7" s="37"/>
      <c r="J7" s="38"/>
      <c r="K7" s="39"/>
      <c r="L7" s="40"/>
      <c r="M7" s="41"/>
      <c r="N7" s="42"/>
      <c r="O7" s="41"/>
      <c r="P7" s="43"/>
      <c r="Q7" s="24"/>
      <c r="R7" s="11"/>
      <c r="S7" s="33" t="s">
        <v>11</v>
      </c>
      <c r="T7" s="34" t="s">
        <v>12</v>
      </c>
      <c r="U7" s="35" t="s">
        <v>8</v>
      </c>
      <c r="V7" s="36" t="s">
        <v>9</v>
      </c>
      <c r="W7" s="44"/>
      <c r="X7" s="36" t="s">
        <v>13</v>
      </c>
      <c r="Y7" s="45"/>
    </row>
    <row r="8" spans="1:25" ht="14" customHeight="1" x14ac:dyDescent="0.15">
      <c r="A8" s="47" t="s">
        <v>14</v>
      </c>
      <c r="B8" s="48" t="s">
        <v>15</v>
      </c>
      <c r="C8" s="49"/>
      <c r="D8" s="50"/>
      <c r="E8" s="51"/>
      <c r="F8" s="52"/>
      <c r="G8" s="53"/>
      <c r="H8" s="53"/>
      <c r="I8" s="54"/>
      <c r="J8" s="55"/>
      <c r="K8" s="55"/>
      <c r="L8" s="56"/>
      <c r="M8" s="57"/>
      <c r="N8" s="58"/>
      <c r="O8" s="59"/>
      <c r="P8" s="60"/>
      <c r="Q8" s="61"/>
      <c r="R8" s="62"/>
      <c r="S8" s="63"/>
      <c r="T8" s="63"/>
      <c r="U8" s="52"/>
      <c r="V8" s="53"/>
      <c r="W8" s="64"/>
      <c r="X8" s="65"/>
    </row>
    <row r="9" spans="1:25" x14ac:dyDescent="0.15">
      <c r="A9" s="66"/>
      <c r="B9" s="67"/>
      <c r="C9" s="67"/>
      <c r="D9" s="68"/>
      <c r="E9" s="69"/>
      <c r="F9" s="70"/>
      <c r="G9" s="71"/>
      <c r="H9" s="71"/>
      <c r="I9" s="54"/>
      <c r="J9" s="72"/>
      <c r="K9" s="72"/>
      <c r="L9" s="73"/>
      <c r="M9" s="74"/>
      <c r="N9" s="58"/>
      <c r="O9" s="75"/>
      <c r="P9" s="60"/>
      <c r="Q9" s="24"/>
      <c r="S9" s="76"/>
      <c r="T9" s="76"/>
      <c r="U9" s="70"/>
      <c r="V9" s="71"/>
      <c r="W9" s="64"/>
      <c r="X9" s="77"/>
    </row>
    <row r="10" spans="1:25" s="96" customFormat="1" ht="15" x14ac:dyDescent="0.15">
      <c r="A10" s="78" t="s">
        <v>16</v>
      </c>
      <c r="B10" s="79" t="s">
        <v>17</v>
      </c>
      <c r="C10" s="80"/>
      <c r="D10" s="81"/>
      <c r="E10" s="82"/>
      <c r="F10" s="83"/>
      <c r="G10" s="84"/>
      <c r="H10" s="84"/>
      <c r="I10" s="85"/>
      <c r="J10" s="86"/>
      <c r="K10" s="86"/>
      <c r="L10" s="87"/>
      <c r="M10" s="88"/>
      <c r="N10" s="89"/>
      <c r="O10" s="88"/>
      <c r="P10" s="90"/>
      <c r="Q10" s="91"/>
      <c r="R10" s="92"/>
      <c r="S10" s="93"/>
      <c r="T10" s="93"/>
      <c r="U10" s="83"/>
      <c r="V10" s="84"/>
      <c r="W10" s="94"/>
      <c r="X10" s="84"/>
      <c r="Y10" s="95"/>
    </row>
    <row r="11" spans="1:25" customFormat="1" ht="16" x14ac:dyDescent="0.2">
      <c r="A11" s="97">
        <v>1</v>
      </c>
      <c r="B11" s="98" t="s">
        <v>18</v>
      </c>
      <c r="C11" s="99"/>
      <c r="D11" s="100">
        <v>1</v>
      </c>
      <c r="E11" s="101" t="s">
        <v>19</v>
      </c>
      <c r="F11" s="102"/>
      <c r="G11" s="65">
        <f>D11*F11</f>
        <v>0</v>
      </c>
      <c r="H11" s="65"/>
      <c r="I11" s="54"/>
      <c r="J11" s="55"/>
      <c r="K11" s="55"/>
      <c r="L11" s="56"/>
      <c r="M11" s="59"/>
      <c r="N11" s="58"/>
      <c r="O11" s="59"/>
      <c r="P11" s="103"/>
      <c r="Q11" s="61"/>
      <c r="R11" s="62"/>
      <c r="S11" s="63"/>
      <c r="T11" s="63"/>
      <c r="U11" s="102"/>
      <c r="V11" s="65"/>
      <c r="W11" s="64"/>
      <c r="X11" s="65"/>
      <c r="Y11" s="104"/>
    </row>
    <row r="12" spans="1:25" ht="45" x14ac:dyDescent="0.15">
      <c r="A12" s="97">
        <v>2</v>
      </c>
      <c r="B12" s="98" t="s">
        <v>20</v>
      </c>
      <c r="C12" s="99" t="s">
        <v>21</v>
      </c>
      <c r="D12" s="100">
        <v>1</v>
      </c>
      <c r="E12" s="101" t="s">
        <v>19</v>
      </c>
      <c r="F12" s="102"/>
      <c r="G12" s="65">
        <f>D12*F12</f>
        <v>0</v>
      </c>
      <c r="H12" s="65"/>
      <c r="I12" s="54"/>
      <c r="J12" s="55"/>
      <c r="K12" s="55"/>
      <c r="L12" s="56"/>
      <c r="M12" s="59"/>
      <c r="N12" s="58"/>
      <c r="O12" s="59"/>
      <c r="P12" s="105"/>
      <c r="Q12" s="61"/>
      <c r="R12" s="62"/>
      <c r="S12" s="63">
        <f>D12</f>
        <v>1</v>
      </c>
      <c r="T12" s="63" t="str">
        <f>E12</f>
        <v>ls</v>
      </c>
      <c r="U12" s="102"/>
      <c r="V12" s="65">
        <f t="shared" ref="V12" si="0">S12*U12</f>
        <v>0</v>
      </c>
      <c r="W12" s="64"/>
      <c r="X12" s="65">
        <f>G12-V12</f>
        <v>0</v>
      </c>
      <c r="Y12" s="106" t="e">
        <f>X12/V12</f>
        <v>#DIV/0!</v>
      </c>
    </row>
    <row r="13" spans="1:25" ht="16" x14ac:dyDescent="0.15">
      <c r="A13" s="97">
        <v>3</v>
      </c>
      <c r="B13" s="98" t="s">
        <v>22</v>
      </c>
      <c r="C13" s="99" t="s">
        <v>23</v>
      </c>
      <c r="D13" s="100">
        <v>1</v>
      </c>
      <c r="E13" s="101" t="s">
        <v>19</v>
      </c>
      <c r="F13" s="102"/>
      <c r="G13" s="65">
        <f>D13*F13</f>
        <v>0</v>
      </c>
      <c r="H13" s="59"/>
      <c r="I13" s="54"/>
      <c r="J13" s="55"/>
      <c r="K13" s="55"/>
      <c r="L13" s="56"/>
      <c r="M13" s="59"/>
      <c r="N13" s="58"/>
      <c r="O13" s="59"/>
      <c r="P13" s="105"/>
      <c r="Q13" s="61"/>
      <c r="R13" s="62"/>
      <c r="S13" s="55"/>
      <c r="T13" s="55"/>
      <c r="U13" s="56"/>
      <c r="V13" s="59"/>
      <c r="W13" s="64"/>
      <c r="X13" s="59"/>
      <c r="Y13" s="106"/>
    </row>
    <row r="14" spans="1:25" s="118" customFormat="1" ht="16" x14ac:dyDescent="0.15">
      <c r="A14" s="157"/>
      <c r="B14" s="163" t="s">
        <v>84</v>
      </c>
      <c r="C14" s="164"/>
      <c r="D14" s="165"/>
      <c r="E14" s="166"/>
      <c r="F14" s="162"/>
      <c r="G14" s="167"/>
      <c r="H14" s="110">
        <f>SUM(G11:G13)</f>
        <v>0</v>
      </c>
      <c r="I14" s="111"/>
      <c r="J14" s="112"/>
      <c r="K14" s="113"/>
      <c r="L14" s="114"/>
      <c r="M14" s="115"/>
      <c r="N14" s="115"/>
      <c r="O14" s="115"/>
      <c r="P14" s="116"/>
      <c r="Q14" s="117"/>
      <c r="R14" s="117"/>
      <c r="S14" s="117"/>
    </row>
    <row r="15" spans="1:25" s="96" customFormat="1" ht="15" x14ac:dyDescent="0.15">
      <c r="A15" s="78" t="s">
        <v>24</v>
      </c>
      <c r="B15" s="79" t="s">
        <v>25</v>
      </c>
      <c r="C15" s="80"/>
      <c r="D15" s="81"/>
      <c r="E15" s="82"/>
      <c r="F15" s="83"/>
      <c r="G15" s="84"/>
      <c r="H15" s="84"/>
      <c r="I15" s="85"/>
      <c r="J15" s="86"/>
      <c r="K15" s="86"/>
      <c r="L15" s="87"/>
      <c r="M15" s="88"/>
      <c r="N15" s="89"/>
      <c r="O15" s="88"/>
      <c r="P15" s="105"/>
      <c r="Q15" s="91"/>
      <c r="R15" s="62"/>
      <c r="S15" s="93"/>
      <c r="T15" s="93"/>
      <c r="U15" s="83"/>
      <c r="V15" s="84"/>
      <c r="W15" s="94"/>
      <c r="X15" s="84"/>
      <c r="Y15" s="95"/>
    </row>
    <row r="16" spans="1:25" ht="75" x14ac:dyDescent="0.15">
      <c r="A16" s="97">
        <v>1</v>
      </c>
      <c r="B16" s="98" t="s">
        <v>26</v>
      </c>
      <c r="C16" s="99" t="s">
        <v>27</v>
      </c>
      <c r="D16" s="100">
        <f>63.36</f>
        <v>63.36</v>
      </c>
      <c r="E16" s="101" t="s">
        <v>28</v>
      </c>
      <c r="F16" s="102"/>
      <c r="G16" s="65">
        <f t="shared" ref="G16:G21" si="1">D16*F16</f>
        <v>0</v>
      </c>
      <c r="H16" s="65"/>
      <c r="I16" s="54"/>
      <c r="J16" s="55"/>
      <c r="K16" s="55"/>
      <c r="L16" s="56"/>
      <c r="M16" s="59"/>
      <c r="N16" s="58"/>
      <c r="O16" s="59"/>
      <c r="P16" s="105"/>
      <c r="Q16" s="61"/>
      <c r="R16" s="62"/>
      <c r="S16" s="63">
        <v>16.03</v>
      </c>
      <c r="T16" s="63" t="str">
        <f t="shared" ref="T16:T21" si="2">E16</f>
        <v>m2</v>
      </c>
      <c r="U16" s="102">
        <v>115000</v>
      </c>
      <c r="V16" s="65">
        <f t="shared" ref="V16:V21" si="3">S16*U16</f>
        <v>1843450.0000000002</v>
      </c>
      <c r="W16" s="64"/>
      <c r="X16" s="65">
        <f t="shared" ref="X16:X21" si="4">G16-V16</f>
        <v>-1843450.0000000002</v>
      </c>
      <c r="Y16" s="106">
        <f>X16/V16</f>
        <v>-1</v>
      </c>
    </row>
    <row r="17" spans="1:25" ht="45" x14ac:dyDescent="0.15">
      <c r="A17" s="97">
        <v>2</v>
      </c>
      <c r="B17" s="98" t="s">
        <v>29</v>
      </c>
      <c r="C17" s="99" t="s">
        <v>30</v>
      </c>
      <c r="D17" s="100">
        <v>29.669999999999995</v>
      </c>
      <c r="E17" s="101" t="s">
        <v>28</v>
      </c>
      <c r="F17" s="102"/>
      <c r="G17" s="65">
        <f t="shared" si="1"/>
        <v>0</v>
      </c>
      <c r="H17" s="65"/>
      <c r="I17" s="54"/>
      <c r="J17" s="55"/>
      <c r="K17" s="55"/>
      <c r="L17" s="56"/>
      <c r="M17" s="59"/>
      <c r="N17" s="58"/>
      <c r="O17" s="59"/>
      <c r="P17" s="105"/>
      <c r="Q17" s="61"/>
      <c r="R17" s="62"/>
      <c r="S17" s="63">
        <v>40</v>
      </c>
      <c r="T17" s="63" t="str">
        <f t="shared" si="2"/>
        <v>m2</v>
      </c>
      <c r="U17" s="102">
        <f>L17</f>
        <v>0</v>
      </c>
      <c r="V17" s="119">
        <f t="shared" si="3"/>
        <v>0</v>
      </c>
      <c r="W17" s="64"/>
      <c r="X17" s="65">
        <f t="shared" si="4"/>
        <v>0</v>
      </c>
      <c r="Y17" s="106" t="e">
        <f t="shared" ref="Y17:Y21" si="5">X17/V17</f>
        <v>#DIV/0!</v>
      </c>
    </row>
    <row r="18" spans="1:25" ht="45" x14ac:dyDescent="0.15">
      <c r="A18" s="97">
        <v>3</v>
      </c>
      <c r="B18" s="98" t="s">
        <v>31</v>
      </c>
      <c r="C18" s="99" t="s">
        <v>32</v>
      </c>
      <c r="D18" s="100">
        <v>48.6</v>
      </c>
      <c r="E18" s="101" t="s">
        <v>28</v>
      </c>
      <c r="F18" s="102"/>
      <c r="G18" s="65">
        <f t="shared" si="1"/>
        <v>0</v>
      </c>
      <c r="H18" s="65"/>
      <c r="I18" s="54"/>
      <c r="J18" s="55"/>
      <c r="K18" s="55"/>
      <c r="L18" s="56"/>
      <c r="M18" s="59"/>
      <c r="N18" s="58"/>
      <c r="O18" s="59"/>
      <c r="P18" s="105"/>
      <c r="Q18" s="61"/>
      <c r="R18" s="62"/>
      <c r="S18" s="63"/>
      <c r="T18" s="63"/>
      <c r="U18" s="102"/>
      <c r="V18" s="119"/>
      <c r="W18" s="64"/>
      <c r="X18" s="65"/>
      <c r="Y18" s="106"/>
    </row>
    <row r="19" spans="1:25" ht="30" x14ac:dyDescent="0.15">
      <c r="A19" s="97">
        <v>4</v>
      </c>
      <c r="B19" s="98" t="s">
        <v>33</v>
      </c>
      <c r="C19" s="99" t="s">
        <v>34</v>
      </c>
      <c r="D19" s="100">
        <v>29.669999999999995</v>
      </c>
      <c r="E19" s="101" t="s">
        <v>28</v>
      </c>
      <c r="F19" s="102"/>
      <c r="G19" s="65">
        <f t="shared" si="1"/>
        <v>0</v>
      </c>
      <c r="H19" s="65"/>
      <c r="I19" s="54"/>
      <c r="J19" s="55"/>
      <c r="K19" s="55"/>
      <c r="L19" s="56"/>
      <c r="M19" s="59"/>
      <c r="N19" s="58"/>
      <c r="O19" s="59"/>
      <c r="P19" s="105"/>
      <c r="Q19" s="61"/>
      <c r="R19" s="62"/>
      <c r="S19" s="63">
        <f>D19</f>
        <v>29.669999999999995</v>
      </c>
      <c r="T19" s="63" t="str">
        <f t="shared" si="2"/>
        <v>m2</v>
      </c>
      <c r="U19" s="102"/>
      <c r="V19" s="65">
        <f t="shared" si="3"/>
        <v>0</v>
      </c>
      <c r="W19" s="64"/>
      <c r="X19" s="65">
        <f t="shared" si="4"/>
        <v>0</v>
      </c>
      <c r="Y19" s="106" t="e">
        <f t="shared" si="5"/>
        <v>#DIV/0!</v>
      </c>
    </row>
    <row r="20" spans="1:25" ht="16" x14ac:dyDescent="0.15">
      <c r="A20" s="97">
        <v>5</v>
      </c>
      <c r="B20" s="98" t="s">
        <v>35</v>
      </c>
      <c r="C20" s="99" t="s">
        <v>36</v>
      </c>
      <c r="D20" s="100">
        <v>456</v>
      </c>
      <c r="E20" s="101" t="s">
        <v>28</v>
      </c>
      <c r="F20" s="102"/>
      <c r="G20" s="65">
        <f t="shared" si="1"/>
        <v>0</v>
      </c>
      <c r="H20" s="65"/>
      <c r="I20" s="54"/>
      <c r="J20" s="55"/>
      <c r="K20" s="55"/>
      <c r="L20" s="56"/>
      <c r="M20" s="59"/>
      <c r="N20" s="58"/>
      <c r="O20" s="59"/>
      <c r="P20" s="105"/>
      <c r="Q20" s="61"/>
      <c r="R20" s="62"/>
      <c r="S20" s="63">
        <v>27</v>
      </c>
      <c r="T20" s="63" t="str">
        <f t="shared" si="2"/>
        <v>m2</v>
      </c>
      <c r="U20" s="102">
        <v>40000</v>
      </c>
      <c r="V20" s="65">
        <f t="shared" si="3"/>
        <v>1080000</v>
      </c>
      <c r="W20" s="64"/>
      <c r="X20" s="65">
        <f t="shared" si="4"/>
        <v>-1080000</v>
      </c>
      <c r="Y20" s="106">
        <f t="shared" si="5"/>
        <v>-1</v>
      </c>
    </row>
    <row r="21" spans="1:25" ht="16" x14ac:dyDescent="0.15">
      <c r="A21" s="97">
        <v>6</v>
      </c>
      <c r="B21" s="98" t="s">
        <v>37</v>
      </c>
      <c r="C21" s="99" t="s">
        <v>38</v>
      </c>
      <c r="D21" s="100">
        <v>386</v>
      </c>
      <c r="E21" s="101" t="s">
        <v>39</v>
      </c>
      <c r="F21" s="102"/>
      <c r="G21" s="65">
        <f t="shared" si="1"/>
        <v>0</v>
      </c>
      <c r="H21" s="120"/>
      <c r="I21" s="54"/>
      <c r="J21" s="55"/>
      <c r="K21" s="55"/>
      <c r="L21" s="56"/>
      <c r="M21" s="59"/>
      <c r="N21" s="58"/>
      <c r="O21" s="59"/>
      <c r="P21" s="105"/>
      <c r="Q21" s="61"/>
      <c r="R21" s="62"/>
      <c r="S21" s="63">
        <f>D21</f>
        <v>386</v>
      </c>
      <c r="T21" s="63" t="str">
        <f t="shared" si="2"/>
        <v>m'</v>
      </c>
      <c r="U21" s="102"/>
      <c r="V21" s="65">
        <f t="shared" si="3"/>
        <v>0</v>
      </c>
      <c r="W21" s="64"/>
      <c r="X21" s="65">
        <f t="shared" si="4"/>
        <v>0</v>
      </c>
      <c r="Y21" s="106" t="e">
        <f t="shared" si="5"/>
        <v>#DIV/0!</v>
      </c>
    </row>
    <row r="22" spans="1:25" s="118" customFormat="1" ht="75" x14ac:dyDescent="0.15">
      <c r="A22" s="97">
        <v>7</v>
      </c>
      <c r="B22" s="107" t="s">
        <v>40</v>
      </c>
      <c r="C22" s="99" t="s">
        <v>41</v>
      </c>
      <c r="D22" s="100">
        <v>1</v>
      </c>
      <c r="E22" s="108" t="s">
        <v>42</v>
      </c>
      <c r="F22" s="102"/>
      <c r="G22" s="109">
        <f t="shared" ref="G22" si="6">F22*D22</f>
        <v>0</v>
      </c>
      <c r="H22" s="169"/>
      <c r="I22" s="121"/>
      <c r="J22" s="122"/>
      <c r="K22" s="113"/>
      <c r="L22" s="114"/>
      <c r="M22" s="115"/>
      <c r="N22" s="115"/>
      <c r="O22" s="115"/>
      <c r="P22" s="105"/>
      <c r="Q22" s="123"/>
      <c r="R22" s="117"/>
      <c r="S22" s="117"/>
    </row>
    <row r="23" spans="1:25" ht="15" x14ac:dyDescent="0.15">
      <c r="A23" s="157"/>
      <c r="B23" s="158" t="s">
        <v>85</v>
      </c>
      <c r="C23" s="159"/>
      <c r="D23" s="160"/>
      <c r="E23" s="161"/>
      <c r="F23" s="162"/>
      <c r="G23" s="124"/>
      <c r="H23" s="168">
        <f>SUM(G16:G22)</f>
        <v>0</v>
      </c>
      <c r="I23" s="54"/>
      <c r="J23" s="55"/>
      <c r="K23" s="55"/>
      <c r="L23" s="56"/>
      <c r="M23" s="59"/>
      <c r="N23" s="58"/>
      <c r="O23" s="59"/>
      <c r="P23" s="105"/>
      <c r="Q23" s="61"/>
      <c r="R23" s="62"/>
      <c r="S23" s="63"/>
      <c r="T23" s="63"/>
      <c r="U23" s="102"/>
      <c r="V23" s="65"/>
      <c r="W23" s="64"/>
      <c r="X23" s="65"/>
    </row>
    <row r="24" spans="1:25" s="96" customFormat="1" ht="15" x14ac:dyDescent="0.15">
      <c r="A24" s="78" t="s">
        <v>43</v>
      </c>
      <c r="B24" s="79" t="s">
        <v>44</v>
      </c>
      <c r="C24" s="80"/>
      <c r="D24" s="81"/>
      <c r="E24" s="82"/>
      <c r="F24" s="83"/>
      <c r="G24" s="84"/>
      <c r="H24" s="84"/>
      <c r="I24" s="85"/>
      <c r="J24" s="86"/>
      <c r="K24" s="86"/>
      <c r="L24" s="87"/>
      <c r="M24" s="88"/>
      <c r="N24" s="89"/>
      <c r="O24" s="88"/>
      <c r="P24" s="105"/>
      <c r="Q24" s="91"/>
      <c r="R24" s="62"/>
      <c r="S24" s="93"/>
      <c r="T24" s="93"/>
      <c r="U24" s="83"/>
      <c r="V24" s="84"/>
      <c r="W24" s="94"/>
      <c r="X24" s="84"/>
      <c r="Y24" s="95"/>
    </row>
    <row r="25" spans="1:25" ht="30" x14ac:dyDescent="0.15">
      <c r="A25" s="97">
        <v>1</v>
      </c>
      <c r="B25" s="98" t="s">
        <v>45</v>
      </c>
      <c r="C25" s="99" t="s">
        <v>46</v>
      </c>
      <c r="D25" s="120">
        <f>29.67+17.64</f>
        <v>47.31</v>
      </c>
      <c r="E25" s="101" t="s">
        <v>28</v>
      </c>
      <c r="F25" s="102"/>
      <c r="G25" s="65">
        <f>D25*F25</f>
        <v>0</v>
      </c>
      <c r="H25" s="65"/>
      <c r="I25" s="54"/>
      <c r="J25" s="55"/>
      <c r="K25" s="55"/>
      <c r="L25" s="56"/>
      <c r="M25" s="59"/>
      <c r="N25" s="58"/>
      <c r="O25" s="59"/>
      <c r="P25" s="105"/>
      <c r="Q25" s="61"/>
      <c r="R25" s="62"/>
      <c r="S25" s="63"/>
      <c r="T25" s="63"/>
      <c r="U25" s="102"/>
      <c r="V25" s="65"/>
      <c r="W25" s="64"/>
      <c r="X25" s="65"/>
      <c r="Y25" s="106"/>
    </row>
    <row r="26" spans="1:25" ht="30" x14ac:dyDescent="0.15">
      <c r="A26" s="97">
        <v>2</v>
      </c>
      <c r="B26" s="98" t="s">
        <v>47</v>
      </c>
      <c r="C26" s="99" t="s">
        <v>48</v>
      </c>
      <c r="D26" s="120">
        <v>3.5640000000000005</v>
      </c>
      <c r="E26" s="101" t="s">
        <v>28</v>
      </c>
      <c r="F26" s="102"/>
      <c r="G26" s="65">
        <f t="shared" ref="G26:G29" si="7">D26*F26</f>
        <v>0</v>
      </c>
      <c r="H26" s="65"/>
      <c r="I26" s="54"/>
      <c r="J26" s="55"/>
      <c r="K26" s="55"/>
      <c r="L26" s="56"/>
      <c r="M26" s="59"/>
      <c r="N26" s="58"/>
      <c r="O26" s="59"/>
      <c r="P26" s="105"/>
      <c r="Q26" s="61"/>
      <c r="R26" s="62"/>
      <c r="S26" s="63"/>
      <c r="T26" s="63"/>
      <c r="U26" s="102"/>
      <c r="V26" s="65"/>
      <c r="W26" s="64"/>
      <c r="X26" s="65"/>
      <c r="Y26" s="106"/>
    </row>
    <row r="27" spans="1:25" ht="16" x14ac:dyDescent="0.15">
      <c r="A27" s="97">
        <v>3</v>
      </c>
      <c r="B27" s="98" t="s">
        <v>49</v>
      </c>
      <c r="C27" s="99" t="s">
        <v>50</v>
      </c>
      <c r="D27" s="120">
        <v>37.949999999999996</v>
      </c>
      <c r="E27" s="101" t="s">
        <v>28</v>
      </c>
      <c r="F27" s="102"/>
      <c r="G27" s="65">
        <f t="shared" si="7"/>
        <v>0</v>
      </c>
      <c r="H27" s="65"/>
      <c r="I27" s="54"/>
      <c r="J27" s="55"/>
      <c r="K27" s="55"/>
      <c r="L27" s="56"/>
      <c r="M27" s="59"/>
      <c r="N27" s="58"/>
      <c r="O27" s="59"/>
      <c r="P27" s="105"/>
      <c r="Q27" s="61"/>
      <c r="R27" s="62"/>
      <c r="S27" s="63">
        <v>18</v>
      </c>
      <c r="T27" s="63" t="str">
        <f t="shared" ref="T27:T30" si="8">E27</f>
        <v>m2</v>
      </c>
      <c r="U27" s="102">
        <v>105000</v>
      </c>
      <c r="V27" s="65">
        <f t="shared" ref="V27:V28" si="9">S27*U27</f>
        <v>1890000</v>
      </c>
      <c r="W27" s="64"/>
      <c r="X27" s="65">
        <f t="shared" ref="X27:X28" si="10">G27-V27</f>
        <v>-1890000</v>
      </c>
      <c r="Y27" s="106">
        <f t="shared" ref="Y27:Y28" si="11">X27/V27</f>
        <v>-1</v>
      </c>
    </row>
    <row r="28" spans="1:25" ht="30" x14ac:dyDescent="0.15">
      <c r="A28" s="97">
        <v>4</v>
      </c>
      <c r="B28" s="98" t="s">
        <v>51</v>
      </c>
      <c r="C28" s="99" t="s">
        <v>52</v>
      </c>
      <c r="D28" s="120">
        <v>37.949999999999996</v>
      </c>
      <c r="E28" s="101" t="s">
        <v>28</v>
      </c>
      <c r="F28" s="102"/>
      <c r="G28" s="65">
        <f t="shared" si="7"/>
        <v>0</v>
      </c>
      <c r="H28" s="65"/>
      <c r="I28" s="54"/>
      <c r="J28" s="55"/>
      <c r="K28" s="55"/>
      <c r="L28" s="56"/>
      <c r="M28" s="59"/>
      <c r="N28" s="58"/>
      <c r="O28" s="59"/>
      <c r="P28" s="105"/>
      <c r="Q28" s="61"/>
      <c r="R28" s="62"/>
      <c r="S28" s="63">
        <v>18</v>
      </c>
      <c r="T28" s="63" t="str">
        <f t="shared" si="8"/>
        <v>m2</v>
      </c>
      <c r="U28" s="102">
        <v>105000</v>
      </c>
      <c r="V28" s="65">
        <f t="shared" si="9"/>
        <v>1890000</v>
      </c>
      <c r="W28" s="64"/>
      <c r="X28" s="65">
        <f t="shared" si="10"/>
        <v>-1890000</v>
      </c>
      <c r="Y28" s="106">
        <f t="shared" si="11"/>
        <v>-1</v>
      </c>
    </row>
    <row r="29" spans="1:25" ht="129" customHeight="1" x14ac:dyDescent="0.15">
      <c r="A29" s="97">
        <v>5</v>
      </c>
      <c r="B29" s="98" t="s">
        <v>53</v>
      </c>
      <c r="C29" s="99" t="s">
        <v>54</v>
      </c>
      <c r="D29" s="120">
        <v>10</v>
      </c>
      <c r="E29" s="101" t="s">
        <v>28</v>
      </c>
      <c r="F29" s="102"/>
      <c r="G29" s="65">
        <f t="shared" si="7"/>
        <v>0</v>
      </c>
      <c r="H29" s="65"/>
      <c r="I29" s="54"/>
      <c r="J29" s="55"/>
      <c r="K29" s="55"/>
      <c r="L29" s="56"/>
      <c r="M29" s="59"/>
      <c r="N29" s="58"/>
      <c r="O29" s="59"/>
      <c r="P29" s="105"/>
      <c r="Q29" s="61"/>
      <c r="R29" s="62"/>
      <c r="S29" s="63"/>
      <c r="T29" s="63" t="str">
        <f t="shared" si="8"/>
        <v>m2</v>
      </c>
      <c r="U29" s="102"/>
      <c r="V29" s="65"/>
      <c r="W29" s="64"/>
      <c r="X29" s="65"/>
      <c r="Y29" s="106"/>
    </row>
    <row r="30" spans="1:25" ht="16" x14ac:dyDescent="0.15">
      <c r="A30" s="97">
        <v>6</v>
      </c>
      <c r="B30" s="98" t="s">
        <v>55</v>
      </c>
      <c r="C30" s="125" t="s">
        <v>56</v>
      </c>
      <c r="D30" s="120"/>
      <c r="E30" s="101"/>
      <c r="F30" s="125"/>
      <c r="G30" s="125"/>
      <c r="H30" s="125"/>
      <c r="I30" s="54"/>
      <c r="J30" s="55"/>
      <c r="K30" s="55"/>
      <c r="L30" s="56"/>
      <c r="M30" s="59"/>
      <c r="N30" s="58"/>
      <c r="O30" s="59"/>
      <c r="P30" s="105"/>
      <c r="Q30" s="61"/>
      <c r="R30" s="62"/>
      <c r="S30" s="63">
        <v>18</v>
      </c>
      <c r="T30" s="63">
        <f t="shared" si="8"/>
        <v>0</v>
      </c>
      <c r="U30" s="102">
        <v>105000</v>
      </c>
      <c r="V30" s="65">
        <f t="shared" ref="V30" si="12">S30*U30</f>
        <v>1890000</v>
      </c>
      <c r="W30" s="64"/>
      <c r="X30" s="65">
        <f t="shared" ref="X30" si="13">G30-V30</f>
        <v>-1890000</v>
      </c>
      <c r="Y30" s="106">
        <f t="shared" ref="Y30" si="14">X30/V30</f>
        <v>-1</v>
      </c>
    </row>
    <row r="31" spans="1:25" ht="15" x14ac:dyDescent="0.15">
      <c r="A31" s="157"/>
      <c r="B31" s="158" t="s">
        <v>86</v>
      </c>
      <c r="C31" s="159"/>
      <c r="D31" s="160"/>
      <c r="E31" s="161"/>
      <c r="F31" s="162"/>
      <c r="G31" s="124"/>
      <c r="H31" s="124">
        <f>SUM(G25:G30)</f>
        <v>0</v>
      </c>
      <c r="I31" s="54"/>
      <c r="J31" s="55"/>
      <c r="K31" s="55"/>
      <c r="L31" s="56"/>
      <c r="M31" s="59"/>
      <c r="N31" s="58"/>
      <c r="O31" s="59"/>
      <c r="P31" s="105"/>
      <c r="Q31" s="61"/>
      <c r="R31" s="62"/>
      <c r="S31" s="63"/>
      <c r="T31" s="63"/>
      <c r="U31" s="102"/>
      <c r="V31" s="65"/>
      <c r="W31" s="64"/>
      <c r="X31" s="65"/>
    </row>
    <row r="32" spans="1:25" s="96" customFormat="1" ht="15" x14ac:dyDescent="0.15">
      <c r="A32" s="78" t="s">
        <v>57</v>
      </c>
      <c r="B32" s="79" t="s">
        <v>58</v>
      </c>
      <c r="C32" s="80"/>
      <c r="D32" s="81"/>
      <c r="E32" s="82"/>
      <c r="F32" s="83"/>
      <c r="G32" s="84"/>
      <c r="H32" s="84"/>
      <c r="I32" s="85"/>
      <c r="J32" s="86"/>
      <c r="K32" s="86"/>
      <c r="L32" s="87"/>
      <c r="M32" s="88"/>
      <c r="N32" s="89"/>
      <c r="O32" s="88"/>
      <c r="P32" s="105"/>
      <c r="Q32" s="91"/>
      <c r="R32" s="62"/>
      <c r="S32" s="93"/>
      <c r="T32" s="93"/>
      <c r="U32" s="83"/>
      <c r="V32" s="84"/>
      <c r="W32" s="94"/>
      <c r="X32" s="84"/>
      <c r="Y32" s="95"/>
    </row>
    <row r="33" spans="1:25" ht="105" x14ac:dyDescent="0.15">
      <c r="A33" s="97">
        <v>1</v>
      </c>
      <c r="B33" s="98" t="s">
        <v>59</v>
      </c>
      <c r="C33" s="99" t="s">
        <v>60</v>
      </c>
      <c r="D33" s="120">
        <v>2</v>
      </c>
      <c r="E33" s="101" t="s">
        <v>61</v>
      </c>
      <c r="F33" s="102"/>
      <c r="G33" s="65">
        <f>D33*F33</f>
        <v>0</v>
      </c>
      <c r="H33" s="65"/>
      <c r="I33" s="54"/>
      <c r="J33" s="55"/>
      <c r="K33" s="55"/>
      <c r="L33" s="56"/>
      <c r="M33" s="59"/>
      <c r="N33" s="58"/>
      <c r="O33" s="59"/>
      <c r="P33" s="105"/>
      <c r="Q33" s="61"/>
      <c r="R33" s="62"/>
      <c r="S33" s="63">
        <v>4</v>
      </c>
      <c r="T33" s="63" t="str">
        <f>E33</f>
        <v>Unit(s)</v>
      </c>
      <c r="U33" s="102">
        <v>6000000</v>
      </c>
      <c r="V33" s="119">
        <f t="shared" ref="V33:V34" si="15">S33*U33</f>
        <v>24000000</v>
      </c>
      <c r="W33" s="64"/>
      <c r="X33" s="65">
        <f>O33-V33</f>
        <v>-24000000</v>
      </c>
    </row>
    <row r="34" spans="1:25" ht="105" x14ac:dyDescent="0.15">
      <c r="A34" s="97">
        <v>2</v>
      </c>
      <c r="B34" s="98" t="s">
        <v>62</v>
      </c>
      <c r="C34" s="99" t="s">
        <v>63</v>
      </c>
      <c r="D34" s="120">
        <v>2</v>
      </c>
      <c r="E34" s="101" t="s">
        <v>61</v>
      </c>
      <c r="F34" s="102"/>
      <c r="G34" s="65">
        <f>D34*F34</f>
        <v>0</v>
      </c>
      <c r="H34" s="65"/>
      <c r="I34" s="54"/>
      <c r="J34" s="55"/>
      <c r="K34" s="55"/>
      <c r="L34" s="56"/>
      <c r="M34" s="59"/>
      <c r="N34" s="58"/>
      <c r="O34" s="59"/>
      <c r="P34" s="105"/>
      <c r="Q34" s="61"/>
      <c r="R34" s="62"/>
      <c r="S34" s="63">
        <v>4</v>
      </c>
      <c r="T34" s="63" t="str">
        <f>E34</f>
        <v>Unit(s)</v>
      </c>
      <c r="U34" s="102">
        <v>6000000</v>
      </c>
      <c r="V34" s="119">
        <f t="shared" si="15"/>
        <v>24000000</v>
      </c>
      <c r="W34" s="64"/>
      <c r="X34" s="65">
        <f>O34-V34</f>
        <v>-24000000</v>
      </c>
    </row>
    <row r="35" spans="1:25" ht="15" x14ac:dyDescent="0.15">
      <c r="A35" s="157"/>
      <c r="B35" s="158" t="s">
        <v>87</v>
      </c>
      <c r="C35" s="159"/>
      <c r="D35" s="160"/>
      <c r="E35" s="161"/>
      <c r="F35" s="162"/>
      <c r="G35" s="124"/>
      <c r="H35" s="124">
        <f>SUM(G33:G33)</f>
        <v>0</v>
      </c>
      <c r="I35" s="54"/>
      <c r="J35" s="55"/>
      <c r="K35" s="55"/>
      <c r="L35" s="56"/>
      <c r="M35" s="59"/>
      <c r="N35" s="58"/>
      <c r="O35" s="59"/>
      <c r="P35" s="105"/>
      <c r="Q35" s="61"/>
      <c r="R35" s="62"/>
      <c r="S35" s="63"/>
      <c r="T35" s="63"/>
      <c r="U35" s="102"/>
      <c r="V35" s="65"/>
      <c r="W35" s="64"/>
      <c r="X35" s="65"/>
    </row>
    <row r="36" spans="1:25" s="96" customFormat="1" ht="15" x14ac:dyDescent="0.15">
      <c r="A36" s="78" t="s">
        <v>64</v>
      </c>
      <c r="B36" s="79" t="s">
        <v>65</v>
      </c>
      <c r="C36" s="80"/>
      <c r="D36" s="81"/>
      <c r="E36" s="82"/>
      <c r="F36" s="83"/>
      <c r="G36" s="84"/>
      <c r="H36" s="84"/>
      <c r="I36" s="85"/>
      <c r="J36" s="86"/>
      <c r="K36" s="86"/>
      <c r="L36" s="87"/>
      <c r="M36" s="88"/>
      <c r="N36" s="89"/>
      <c r="O36" s="88"/>
      <c r="P36" s="105"/>
      <c r="Q36" s="91"/>
      <c r="R36" s="62"/>
      <c r="S36" s="93"/>
      <c r="T36" s="93"/>
      <c r="U36" s="83"/>
      <c r="V36" s="84"/>
      <c r="W36" s="94"/>
      <c r="X36" s="84"/>
      <c r="Y36" s="95"/>
    </row>
    <row r="37" spans="1:25" ht="45" x14ac:dyDescent="0.15">
      <c r="A37" s="97">
        <v>1</v>
      </c>
      <c r="B37" s="98" t="s">
        <v>66</v>
      </c>
      <c r="C37" s="99" t="s">
        <v>67</v>
      </c>
      <c r="D37" s="120">
        <v>44</v>
      </c>
      <c r="E37" s="101" t="s">
        <v>28</v>
      </c>
      <c r="F37" s="102"/>
      <c r="G37" s="65">
        <f t="shared" ref="G37:G41" si="16">D37*F37</f>
        <v>0</v>
      </c>
      <c r="H37" s="126"/>
      <c r="I37" s="54"/>
      <c r="J37" s="55"/>
      <c r="K37" s="55"/>
      <c r="L37" s="56"/>
      <c r="M37" s="59"/>
      <c r="N37" s="58"/>
      <c r="O37" s="59"/>
      <c r="P37" s="105"/>
      <c r="Q37" s="61"/>
      <c r="R37" s="62"/>
      <c r="S37" s="63">
        <v>5</v>
      </c>
      <c r="T37" s="63" t="str">
        <f t="shared" ref="T37:T41" si="17">E37</f>
        <v>m2</v>
      </c>
      <c r="U37" s="102">
        <v>65000</v>
      </c>
      <c r="V37" s="65">
        <f t="shared" ref="V37:V41" si="18">S37*U37</f>
        <v>325000</v>
      </c>
      <c r="W37" s="64"/>
      <c r="X37" s="65">
        <f t="shared" ref="X37:X41" si="19">G37-V37</f>
        <v>-325000</v>
      </c>
      <c r="Y37" s="106">
        <f t="shared" ref="Y37:Y41" si="20">X37/V37</f>
        <v>-1</v>
      </c>
    </row>
    <row r="38" spans="1:25" ht="45" x14ac:dyDescent="0.15">
      <c r="A38" s="97">
        <v>2</v>
      </c>
      <c r="B38" s="98" t="s">
        <v>68</v>
      </c>
      <c r="C38" s="99" t="s">
        <v>69</v>
      </c>
      <c r="D38" s="120">
        <f>96.66+33.4</f>
        <v>130.06</v>
      </c>
      <c r="E38" s="101" t="s">
        <v>28</v>
      </c>
      <c r="F38" s="102"/>
      <c r="G38" s="65">
        <f t="shared" si="16"/>
        <v>0</v>
      </c>
      <c r="H38" s="65"/>
      <c r="I38" s="54"/>
      <c r="J38" s="55"/>
      <c r="K38" s="55"/>
      <c r="L38" s="56"/>
      <c r="M38" s="59"/>
      <c r="N38" s="58"/>
      <c r="O38" s="59"/>
      <c r="P38" s="105"/>
      <c r="Q38" s="61"/>
      <c r="R38" s="62"/>
      <c r="S38" s="63">
        <v>5.41</v>
      </c>
      <c r="T38" s="63" t="str">
        <f t="shared" si="17"/>
        <v>m2</v>
      </c>
      <c r="U38" s="102">
        <v>115000</v>
      </c>
      <c r="V38" s="65">
        <f t="shared" si="18"/>
        <v>622150</v>
      </c>
      <c r="W38" s="64"/>
      <c r="X38" s="65">
        <f t="shared" si="19"/>
        <v>-622150</v>
      </c>
      <c r="Y38" s="106">
        <f t="shared" si="20"/>
        <v>-1</v>
      </c>
    </row>
    <row r="39" spans="1:25" ht="30" x14ac:dyDescent="0.15">
      <c r="A39" s="97">
        <v>3</v>
      </c>
      <c r="B39" s="98" t="s">
        <v>70</v>
      </c>
      <c r="C39" s="99" t="s">
        <v>71</v>
      </c>
      <c r="D39" s="120">
        <v>50</v>
      </c>
      <c r="E39" s="101" t="s">
        <v>39</v>
      </c>
      <c r="F39" s="102"/>
      <c r="G39" s="65">
        <f t="shared" si="16"/>
        <v>0</v>
      </c>
      <c r="H39" s="65"/>
      <c r="I39" s="54"/>
      <c r="J39" s="55"/>
      <c r="K39" s="55"/>
      <c r="L39" s="56"/>
      <c r="M39" s="59"/>
      <c r="N39" s="58"/>
      <c r="O39" s="59"/>
      <c r="P39" s="105"/>
      <c r="Q39" s="61"/>
      <c r="R39" s="62"/>
      <c r="S39" s="63">
        <v>5.41</v>
      </c>
      <c r="T39" s="63" t="str">
        <f t="shared" si="17"/>
        <v>m'</v>
      </c>
      <c r="U39" s="102">
        <v>115000</v>
      </c>
      <c r="V39" s="65">
        <f t="shared" si="18"/>
        <v>622150</v>
      </c>
      <c r="W39" s="64"/>
      <c r="X39" s="65">
        <f t="shared" si="19"/>
        <v>-622150</v>
      </c>
      <c r="Y39" s="106">
        <f t="shared" si="20"/>
        <v>-1</v>
      </c>
    </row>
    <row r="40" spans="1:25" ht="16" x14ac:dyDescent="0.15">
      <c r="A40" s="97">
        <v>4</v>
      </c>
      <c r="B40" s="98" t="s">
        <v>72</v>
      </c>
      <c r="C40" s="99" t="s">
        <v>36</v>
      </c>
      <c r="D40" s="120">
        <f>D38+(D39*0.2)</f>
        <v>140.06</v>
      </c>
      <c r="E40" s="101" t="s">
        <v>28</v>
      </c>
      <c r="F40" s="102"/>
      <c r="G40" s="65">
        <f t="shared" si="16"/>
        <v>0</v>
      </c>
      <c r="H40" s="65"/>
      <c r="I40" s="54"/>
      <c r="J40" s="55"/>
      <c r="K40" s="55"/>
      <c r="L40" s="56"/>
      <c r="M40" s="59"/>
      <c r="N40" s="58"/>
      <c r="O40" s="59"/>
      <c r="P40" s="105"/>
      <c r="Q40" s="61"/>
      <c r="R40" s="62"/>
      <c r="S40" s="63">
        <v>6.5</v>
      </c>
      <c r="T40" s="63" t="str">
        <f t="shared" si="17"/>
        <v>m2</v>
      </c>
      <c r="U40" s="102">
        <v>40000</v>
      </c>
      <c r="V40" s="65">
        <f t="shared" si="18"/>
        <v>260000</v>
      </c>
      <c r="W40" s="64"/>
      <c r="X40" s="65">
        <f t="shared" si="19"/>
        <v>-260000</v>
      </c>
      <c r="Y40" s="106">
        <f t="shared" si="20"/>
        <v>-1</v>
      </c>
    </row>
    <row r="41" spans="1:25" ht="16" x14ac:dyDescent="0.15">
      <c r="A41" s="97">
        <v>5</v>
      </c>
      <c r="B41" s="98" t="s">
        <v>73</v>
      </c>
      <c r="C41" s="99"/>
      <c r="D41" s="120">
        <v>2</v>
      </c>
      <c r="E41" s="101" t="s">
        <v>61</v>
      </c>
      <c r="F41" s="102"/>
      <c r="G41" s="65">
        <f t="shared" si="16"/>
        <v>0</v>
      </c>
      <c r="H41" s="65"/>
      <c r="I41" s="54"/>
      <c r="J41" s="55"/>
      <c r="K41" s="55"/>
      <c r="L41" s="56"/>
      <c r="M41" s="59"/>
      <c r="N41" s="58"/>
      <c r="O41" s="59"/>
      <c r="P41" s="105"/>
      <c r="Q41" s="61"/>
      <c r="R41" s="62"/>
      <c r="S41" s="63">
        <v>6.5</v>
      </c>
      <c r="T41" s="63" t="str">
        <f t="shared" si="17"/>
        <v>Unit(s)</v>
      </c>
      <c r="U41" s="102">
        <v>40000</v>
      </c>
      <c r="V41" s="65">
        <f t="shared" si="18"/>
        <v>260000</v>
      </c>
      <c r="W41" s="64"/>
      <c r="X41" s="65">
        <f t="shared" si="19"/>
        <v>-260000</v>
      </c>
      <c r="Y41" s="106">
        <f t="shared" si="20"/>
        <v>-1</v>
      </c>
    </row>
    <row r="42" spans="1:25" ht="16" x14ac:dyDescent="0.15">
      <c r="A42" s="97"/>
      <c r="B42" s="98" t="s">
        <v>88</v>
      </c>
      <c r="C42" s="99"/>
      <c r="D42" s="120"/>
      <c r="E42" s="101"/>
      <c r="F42" s="102"/>
      <c r="G42" s="65"/>
      <c r="H42" s="124">
        <f>SUM(G37:G41)</f>
        <v>0</v>
      </c>
      <c r="I42" s="54"/>
      <c r="J42" s="55"/>
      <c r="K42" s="55"/>
      <c r="L42" s="56"/>
      <c r="M42" s="59"/>
      <c r="N42" s="58"/>
      <c r="O42" s="59"/>
      <c r="P42" s="105"/>
      <c r="Q42" s="61"/>
      <c r="R42" s="62"/>
      <c r="S42" s="63"/>
      <c r="T42" s="63"/>
      <c r="U42" s="102"/>
      <c r="V42" s="65"/>
      <c r="W42" s="64"/>
      <c r="X42" s="65"/>
      <c r="Y42" s="106"/>
    </row>
    <row r="43" spans="1:25" s="96" customFormat="1" ht="15" x14ac:dyDescent="0.15">
      <c r="A43" s="78" t="s">
        <v>74</v>
      </c>
      <c r="B43" s="79" t="s">
        <v>75</v>
      </c>
      <c r="C43" s="80"/>
      <c r="D43" s="81"/>
      <c r="E43" s="82"/>
      <c r="F43" s="83"/>
      <c r="G43" s="84"/>
      <c r="H43" s="84"/>
      <c r="I43" s="85"/>
      <c r="J43" s="86"/>
      <c r="K43" s="86"/>
      <c r="L43" s="87"/>
      <c r="M43" s="88"/>
      <c r="N43" s="89"/>
      <c r="O43" s="88"/>
      <c r="P43" s="105"/>
      <c r="Q43" s="91"/>
      <c r="R43" s="62"/>
      <c r="S43" s="93"/>
      <c r="T43" s="93"/>
      <c r="U43" s="83"/>
      <c r="V43" s="84"/>
      <c r="W43" s="94"/>
      <c r="X43" s="84"/>
      <c r="Y43" s="95"/>
    </row>
    <row r="44" spans="1:25" ht="45" x14ac:dyDescent="0.15">
      <c r="A44" s="97">
        <v>1</v>
      </c>
      <c r="B44" s="98" t="s">
        <v>76</v>
      </c>
      <c r="C44" s="99" t="s">
        <v>77</v>
      </c>
      <c r="D44" s="120"/>
      <c r="E44" s="101"/>
      <c r="F44" s="102"/>
      <c r="G44" s="65">
        <f>SUM(G10:G42)*0.1</f>
        <v>0</v>
      </c>
      <c r="H44" s="65"/>
      <c r="I44" s="54"/>
      <c r="J44" s="55"/>
      <c r="K44" s="55"/>
      <c r="L44" s="56"/>
      <c r="M44" s="59"/>
      <c r="N44" s="58"/>
      <c r="O44" s="59"/>
      <c r="P44" s="105"/>
      <c r="Q44" s="61"/>
      <c r="R44" s="62"/>
      <c r="S44" s="63">
        <v>6.5</v>
      </c>
      <c r="T44" s="63">
        <f t="shared" ref="T44" si="21">E44</f>
        <v>0</v>
      </c>
      <c r="U44" s="102">
        <v>40000</v>
      </c>
      <c r="V44" s="65">
        <f t="shared" ref="V44" si="22">S44*U44</f>
        <v>260000</v>
      </c>
      <c r="W44" s="64"/>
      <c r="X44" s="65">
        <f t="shared" ref="X44" si="23">G44-V44</f>
        <v>-260000</v>
      </c>
      <c r="Y44" s="106">
        <f t="shared" ref="Y44" si="24">X44/V44</f>
        <v>-1</v>
      </c>
    </row>
    <row r="45" spans="1:25" ht="16" x14ac:dyDescent="0.15">
      <c r="A45" s="157"/>
      <c r="B45" s="158" t="s">
        <v>89</v>
      </c>
      <c r="C45" s="159"/>
      <c r="D45" s="160"/>
      <c r="E45" s="161"/>
      <c r="F45" s="162"/>
      <c r="G45" s="124"/>
      <c r="H45" s="124">
        <f>SUM(G43:G44)</f>
        <v>0</v>
      </c>
      <c r="I45" s="54"/>
      <c r="J45" s="55"/>
      <c r="K45" s="55"/>
      <c r="L45" s="56"/>
      <c r="M45" s="59"/>
      <c r="N45" s="58"/>
      <c r="O45" s="59"/>
      <c r="P45" s="105"/>
      <c r="Q45" s="61"/>
      <c r="R45" s="62"/>
      <c r="S45" s="63"/>
      <c r="T45" s="63"/>
      <c r="U45" s="102"/>
      <c r="V45" s="65"/>
      <c r="W45" s="64"/>
      <c r="X45" s="65"/>
      <c r="Y45" s="106"/>
    </row>
    <row r="46" spans="1:25" ht="16" x14ac:dyDescent="0.15">
      <c r="A46" s="97"/>
      <c r="B46" s="98"/>
      <c r="C46" s="99"/>
      <c r="D46" s="120"/>
      <c r="E46" s="101"/>
      <c r="F46" s="102"/>
      <c r="G46" s="65"/>
      <c r="H46" s="65"/>
      <c r="I46" s="54"/>
      <c r="J46" s="55"/>
      <c r="K46" s="55"/>
      <c r="L46" s="56"/>
      <c r="M46" s="59"/>
      <c r="N46" s="58"/>
      <c r="O46" s="59"/>
      <c r="P46" s="105"/>
      <c r="Q46" s="61"/>
      <c r="R46" s="62"/>
      <c r="S46" s="63"/>
      <c r="T46" s="63"/>
      <c r="U46" s="102"/>
      <c r="V46" s="65"/>
      <c r="W46" s="64"/>
      <c r="X46" s="65"/>
      <c r="Y46" s="106"/>
    </row>
    <row r="47" spans="1:25" s="96" customFormat="1" ht="16" x14ac:dyDescent="0.15">
      <c r="A47" s="127"/>
      <c r="B47" s="128" t="s">
        <v>90</v>
      </c>
      <c r="C47" s="129"/>
      <c r="D47" s="130"/>
      <c r="E47" s="131"/>
      <c r="F47" s="132"/>
      <c r="G47" s="133">
        <f>SUM(G8:G45)</f>
        <v>0</v>
      </c>
      <c r="H47" s="133"/>
      <c r="I47" s="85"/>
      <c r="J47" s="134"/>
      <c r="K47" s="135"/>
      <c r="L47" s="89"/>
      <c r="M47" s="136"/>
      <c r="N47" s="136"/>
      <c r="O47" s="136"/>
      <c r="P47" s="137"/>
      <c r="Q47" s="91"/>
      <c r="R47" s="62"/>
      <c r="S47" s="134">
        <f>O47/145</f>
        <v>0</v>
      </c>
      <c r="T47" s="138"/>
      <c r="U47" s="94"/>
      <c r="V47" s="133">
        <f>SUM(V8:V44)</f>
        <v>58942750</v>
      </c>
      <c r="W47" s="133" t="s">
        <v>78</v>
      </c>
      <c r="X47" s="133">
        <f>SUM(X8:X44)</f>
        <v>-58942750</v>
      </c>
      <c r="Y47" s="95"/>
    </row>
    <row r="48" spans="1:25" x14ac:dyDescent="0.15">
      <c r="A48" s="139"/>
      <c r="B48" s="140"/>
      <c r="C48" s="140"/>
      <c r="D48" s="141"/>
      <c r="E48" s="142"/>
      <c r="F48" s="143"/>
      <c r="G48" s="143"/>
      <c r="H48" s="143"/>
      <c r="I48" s="54"/>
      <c r="J48" s="7"/>
      <c r="K48" s="60"/>
      <c r="L48" s="58"/>
      <c r="M48" s="58"/>
      <c r="N48" s="58"/>
      <c r="O48" s="58"/>
      <c r="P48" s="60"/>
      <c r="Q48" s="24"/>
      <c r="R48" s="62"/>
      <c r="T48" s="117"/>
      <c r="U48" s="64"/>
      <c r="V48" s="64"/>
      <c r="W48" s="64"/>
      <c r="X48" s="64"/>
    </row>
    <row r="49" spans="1:24" x14ac:dyDescent="0.15">
      <c r="A49" s="139"/>
      <c r="B49" s="140"/>
      <c r="C49" s="140"/>
      <c r="D49" s="141"/>
      <c r="E49" s="142"/>
      <c r="F49" s="143"/>
      <c r="G49" s="143"/>
      <c r="H49" s="143"/>
      <c r="I49" s="54"/>
      <c r="J49" s="7"/>
      <c r="K49" s="60"/>
      <c r="L49" s="58"/>
      <c r="M49" s="58"/>
      <c r="N49" s="58"/>
      <c r="O49" s="58"/>
      <c r="P49" s="60"/>
      <c r="Q49" s="24"/>
      <c r="R49" s="62"/>
      <c r="T49" s="117"/>
      <c r="U49" s="64"/>
      <c r="V49" s="64"/>
      <c r="W49" s="64"/>
      <c r="X49" s="64"/>
    </row>
    <row r="50" spans="1:24" x14ac:dyDescent="0.15">
      <c r="A50" s="139"/>
      <c r="B50" s="140"/>
      <c r="C50" s="140"/>
      <c r="D50" s="141"/>
      <c r="E50" s="142"/>
      <c r="F50" s="143"/>
      <c r="G50" s="143"/>
      <c r="H50" s="143"/>
      <c r="I50" s="54"/>
      <c r="J50" s="7"/>
      <c r="K50" s="60"/>
      <c r="L50" s="58"/>
      <c r="M50" s="58"/>
      <c r="N50" s="58"/>
      <c r="O50" s="58"/>
      <c r="P50" s="60"/>
      <c r="Q50" s="24"/>
      <c r="R50" s="62"/>
      <c r="T50" s="117"/>
      <c r="U50" s="64"/>
      <c r="V50" s="64"/>
      <c r="W50" s="64"/>
      <c r="X50" s="64"/>
    </row>
    <row r="51" spans="1:24" ht="15" hidden="1" x14ac:dyDescent="0.15">
      <c r="A51" s="139"/>
      <c r="B51" s="140" t="s">
        <v>79</v>
      </c>
      <c r="C51" s="140" t="s">
        <v>80</v>
      </c>
      <c r="D51" s="141"/>
      <c r="E51" s="142"/>
      <c r="F51" s="143"/>
      <c r="G51" s="143"/>
      <c r="H51" s="143"/>
      <c r="I51" s="54"/>
      <c r="J51" s="7"/>
      <c r="K51" s="60"/>
      <c r="L51" s="58"/>
      <c r="M51" s="58"/>
      <c r="N51" s="58"/>
      <c r="O51" s="58"/>
      <c r="P51" s="60"/>
      <c r="Q51" s="24"/>
      <c r="R51" s="62"/>
      <c r="T51" s="117"/>
      <c r="U51" s="64"/>
      <c r="V51" s="64"/>
      <c r="W51" s="64"/>
      <c r="X51" s="64"/>
    </row>
    <row r="52" spans="1:24" ht="15" hidden="1" x14ac:dyDescent="0.15">
      <c r="A52" s="139"/>
      <c r="B52" s="140" t="s">
        <v>81</v>
      </c>
      <c r="C52" s="145">
        <v>0.5</v>
      </c>
      <c r="D52" s="141">
        <f>C52*G47</f>
        <v>0</v>
      </c>
      <c r="E52" s="142"/>
      <c r="F52" s="143"/>
      <c r="I52" s="54"/>
      <c r="J52" s="7"/>
      <c r="K52" s="60"/>
      <c r="L52" s="58"/>
      <c r="M52" s="58"/>
      <c r="N52" s="58"/>
      <c r="O52" s="58"/>
      <c r="P52" s="60"/>
      <c r="Q52" s="24"/>
      <c r="R52" s="62"/>
      <c r="T52" s="117"/>
      <c r="U52" s="64"/>
      <c r="V52" s="64"/>
      <c r="W52" s="64"/>
      <c r="X52" s="64"/>
    </row>
    <row r="53" spans="1:24" ht="15" hidden="1" x14ac:dyDescent="0.15">
      <c r="A53" s="139"/>
      <c r="B53" s="140" t="s">
        <v>82</v>
      </c>
      <c r="C53" s="145">
        <v>0.45</v>
      </c>
      <c r="D53" s="141">
        <f>C53*G47</f>
        <v>0</v>
      </c>
      <c r="E53" s="142"/>
      <c r="F53" s="143"/>
      <c r="G53" s="143"/>
      <c r="H53" s="143"/>
      <c r="I53" s="54"/>
      <c r="J53" s="7"/>
      <c r="K53" s="60"/>
      <c r="L53" s="58"/>
      <c r="M53" s="58"/>
      <c r="N53" s="58"/>
      <c r="O53" s="58"/>
      <c r="P53" s="60"/>
      <c r="Q53" s="24"/>
      <c r="R53" s="62"/>
      <c r="T53" s="117"/>
      <c r="U53" s="64"/>
      <c r="V53" s="64"/>
      <c r="W53" s="64"/>
      <c r="X53" s="64"/>
    </row>
    <row r="54" spans="1:24" ht="15" hidden="1" x14ac:dyDescent="0.15">
      <c r="A54" s="139"/>
      <c r="B54" s="140" t="s">
        <v>83</v>
      </c>
      <c r="C54" s="145">
        <v>0.05</v>
      </c>
      <c r="D54" s="141">
        <f>C54*G47</f>
        <v>0</v>
      </c>
      <c r="E54" s="142"/>
      <c r="F54" s="143"/>
      <c r="G54" s="143"/>
      <c r="H54" s="143"/>
      <c r="I54" s="54"/>
      <c r="J54" s="7"/>
      <c r="K54" s="60"/>
      <c r="L54" s="58"/>
      <c r="M54" s="58"/>
      <c r="N54" s="58"/>
      <c r="O54" s="58"/>
      <c r="P54" s="60"/>
      <c r="Q54" s="24"/>
      <c r="R54" s="62"/>
      <c r="T54" s="117"/>
      <c r="U54" s="64"/>
      <c r="V54" s="64"/>
      <c r="W54" s="64"/>
      <c r="X54" s="64"/>
    </row>
    <row r="55" spans="1:24" x14ac:dyDescent="0.15">
      <c r="A55" s="146"/>
      <c r="I55" s="148"/>
      <c r="J55" s="7"/>
      <c r="Q55" s="24"/>
      <c r="R55" s="62"/>
    </row>
    <row r="56" spans="1:24" x14ac:dyDescent="0.15">
      <c r="A56" s="146"/>
      <c r="G56" s="149"/>
      <c r="I56" s="148"/>
      <c r="J56" s="7"/>
      <c r="Q56" s="24"/>
    </row>
    <row r="57" spans="1:24" x14ac:dyDescent="0.15">
      <c r="A57" s="146"/>
      <c r="I57" s="148"/>
      <c r="J57" s="7"/>
      <c r="Q57" s="24"/>
    </row>
    <row r="58" spans="1:24" x14ac:dyDescent="0.15">
      <c r="A58" s="146"/>
      <c r="I58" s="148"/>
      <c r="J58" s="7"/>
      <c r="Q58" s="24"/>
    </row>
    <row r="59" spans="1:24" x14ac:dyDescent="0.15">
      <c r="A59" s="146"/>
      <c r="I59" s="148"/>
      <c r="J59" s="7"/>
      <c r="Q59" s="24"/>
    </row>
    <row r="60" spans="1:24" x14ac:dyDescent="0.15">
      <c r="A60" s="146"/>
      <c r="I60" s="148"/>
    </row>
    <row r="61" spans="1:24" x14ac:dyDescent="0.15">
      <c r="A61" s="146"/>
      <c r="I61" s="148"/>
      <c r="J61" s="8"/>
      <c r="L61" s="8"/>
      <c r="M61" s="8"/>
      <c r="N61" s="8"/>
      <c r="O61" s="8"/>
      <c r="S61" s="13"/>
      <c r="U61" s="13"/>
      <c r="V61" s="13"/>
      <c r="W61" s="13"/>
      <c r="X61" s="13"/>
    </row>
    <row r="62" spans="1:24" x14ac:dyDescent="0.15">
      <c r="A62" s="146"/>
      <c r="I62" s="148"/>
      <c r="J62" s="8"/>
      <c r="L62" s="8"/>
      <c r="M62" s="8"/>
      <c r="N62" s="8"/>
      <c r="O62" s="8"/>
      <c r="S62" s="13"/>
      <c r="U62" s="13"/>
      <c r="V62" s="13"/>
      <c r="W62" s="13"/>
      <c r="X62" s="13"/>
    </row>
    <row r="63" spans="1:24" s="15" customFormat="1" x14ac:dyDescent="0.15">
      <c r="A63" s="146"/>
      <c r="B63" s="26"/>
      <c r="C63" s="26"/>
      <c r="D63" s="27"/>
      <c r="E63" s="147"/>
      <c r="F63" s="29"/>
      <c r="G63" s="29"/>
      <c r="H63" s="29"/>
      <c r="I63" s="148"/>
      <c r="J63" s="8"/>
      <c r="K63" s="8"/>
      <c r="L63" s="8"/>
      <c r="M63" s="8"/>
      <c r="N63" s="8"/>
      <c r="O63" s="8"/>
      <c r="P63" s="8"/>
      <c r="Q63" s="11"/>
      <c r="R63" s="11"/>
      <c r="S63" s="13"/>
      <c r="T63" s="13"/>
      <c r="U63" s="13"/>
      <c r="V63" s="13"/>
      <c r="W63" s="13"/>
      <c r="X63" s="13"/>
    </row>
    <row r="64" spans="1:24" s="15" customFormat="1" x14ac:dyDescent="0.15">
      <c r="A64" s="146"/>
      <c r="B64" s="26"/>
      <c r="C64" s="26"/>
      <c r="D64" s="27"/>
      <c r="E64" s="147"/>
      <c r="F64" s="29"/>
      <c r="G64" s="29"/>
      <c r="H64" s="29"/>
      <c r="I64" s="148"/>
      <c r="J64" s="8"/>
      <c r="K64" s="8"/>
      <c r="L64" s="8"/>
      <c r="M64" s="8"/>
      <c r="N64" s="8"/>
      <c r="O64" s="8"/>
      <c r="P64" s="8"/>
      <c r="Q64" s="11"/>
      <c r="R64" s="11"/>
      <c r="S64" s="13"/>
      <c r="T64" s="13"/>
      <c r="U64" s="13"/>
      <c r="V64" s="13"/>
      <c r="W64" s="13"/>
      <c r="X64" s="13"/>
    </row>
    <row r="65" spans="1:24" s="15" customFormat="1" x14ac:dyDescent="0.15">
      <c r="A65" s="146"/>
      <c r="B65" s="26"/>
      <c r="C65" s="26"/>
      <c r="D65" s="27"/>
      <c r="E65" s="147"/>
      <c r="F65" s="29"/>
      <c r="G65" s="29"/>
      <c r="H65" s="29"/>
      <c r="I65" s="148"/>
      <c r="J65" s="8"/>
      <c r="K65" s="8"/>
      <c r="L65" s="8"/>
      <c r="M65" s="8"/>
      <c r="N65" s="8"/>
      <c r="O65" s="8"/>
      <c r="P65" s="8"/>
      <c r="Q65" s="11"/>
      <c r="R65" s="11"/>
      <c r="S65" s="13"/>
      <c r="T65" s="13"/>
      <c r="U65" s="13"/>
      <c r="V65" s="13"/>
      <c r="W65" s="13"/>
      <c r="X65" s="13"/>
    </row>
    <row r="66" spans="1:24" s="15" customFormat="1" x14ac:dyDescent="0.15">
      <c r="A66" s="146"/>
      <c r="B66" s="26"/>
      <c r="C66" s="26"/>
      <c r="D66" s="27"/>
      <c r="E66" s="147"/>
      <c r="F66" s="29"/>
      <c r="G66" s="29"/>
      <c r="H66" s="29"/>
      <c r="I66" s="148"/>
      <c r="J66" s="8"/>
      <c r="K66" s="8"/>
      <c r="L66" s="8"/>
      <c r="M66" s="8"/>
      <c r="N66" s="8"/>
      <c r="O66" s="8"/>
      <c r="P66" s="8"/>
      <c r="Q66" s="11"/>
      <c r="R66" s="11"/>
      <c r="S66" s="13"/>
      <c r="T66" s="13"/>
      <c r="U66" s="13"/>
      <c r="V66" s="13"/>
      <c r="W66" s="13"/>
      <c r="X66" s="13"/>
    </row>
    <row r="67" spans="1:24" s="15" customFormat="1" x14ac:dyDescent="0.15">
      <c r="A67" s="146"/>
      <c r="B67" s="26"/>
      <c r="C67" s="26"/>
      <c r="D67" s="27"/>
      <c r="E67" s="147"/>
      <c r="F67" s="29"/>
      <c r="G67" s="29"/>
      <c r="H67" s="29"/>
      <c r="I67" s="148"/>
      <c r="J67" s="8"/>
      <c r="K67" s="8"/>
      <c r="L67" s="8"/>
      <c r="M67" s="8"/>
      <c r="N67" s="8"/>
      <c r="O67" s="8"/>
      <c r="P67" s="8"/>
      <c r="Q67" s="11"/>
      <c r="R67" s="11"/>
      <c r="S67" s="13"/>
      <c r="T67" s="13"/>
      <c r="U67" s="13"/>
      <c r="V67" s="13"/>
      <c r="W67" s="13"/>
      <c r="X67" s="13"/>
    </row>
    <row r="68" spans="1:24" s="15" customFormat="1" x14ac:dyDescent="0.15">
      <c r="A68" s="146"/>
      <c r="B68" s="26"/>
      <c r="C68" s="26"/>
      <c r="D68" s="27"/>
      <c r="E68" s="147"/>
      <c r="F68" s="29"/>
      <c r="G68" s="29"/>
      <c r="H68" s="29"/>
      <c r="I68" s="148"/>
      <c r="J68" s="8"/>
      <c r="K68" s="8"/>
      <c r="L68" s="8"/>
      <c r="M68" s="8"/>
      <c r="N68" s="8"/>
      <c r="O68" s="8"/>
      <c r="P68" s="8"/>
      <c r="Q68" s="11"/>
      <c r="R68" s="11"/>
      <c r="S68" s="13"/>
      <c r="T68" s="13"/>
      <c r="U68" s="13"/>
      <c r="V68" s="13"/>
      <c r="W68" s="13"/>
      <c r="X68" s="13"/>
    </row>
    <row r="69" spans="1:24" s="15" customFormat="1" x14ac:dyDescent="0.15">
      <c r="A69" s="146"/>
      <c r="B69" s="26"/>
      <c r="C69" s="26"/>
      <c r="D69" s="27"/>
      <c r="E69" s="147"/>
      <c r="F69" s="29"/>
      <c r="G69" s="29"/>
      <c r="H69" s="29"/>
      <c r="I69" s="148"/>
      <c r="J69" s="8"/>
      <c r="K69" s="8"/>
      <c r="L69" s="8"/>
      <c r="M69" s="8"/>
      <c r="N69" s="8"/>
      <c r="O69" s="8"/>
      <c r="P69" s="8"/>
      <c r="Q69" s="11"/>
      <c r="R69" s="11"/>
      <c r="S69" s="13"/>
      <c r="T69" s="13"/>
      <c r="U69" s="13"/>
      <c r="V69" s="13"/>
      <c r="W69" s="13"/>
      <c r="X69" s="13"/>
    </row>
    <row r="70" spans="1:24" s="15" customFormat="1" x14ac:dyDescent="0.15">
      <c r="A70" s="146"/>
      <c r="B70" s="26"/>
      <c r="C70" s="26"/>
      <c r="D70" s="27"/>
      <c r="E70" s="147"/>
      <c r="F70" s="29"/>
      <c r="G70" s="29"/>
      <c r="H70" s="29"/>
      <c r="I70" s="148"/>
      <c r="J70" s="8"/>
      <c r="K70" s="8"/>
      <c r="L70" s="8"/>
      <c r="M70" s="8"/>
      <c r="N70" s="8"/>
      <c r="O70" s="8"/>
      <c r="P70" s="8"/>
      <c r="Q70" s="11"/>
      <c r="R70" s="11"/>
      <c r="S70" s="13"/>
      <c r="T70" s="13"/>
      <c r="U70" s="13"/>
      <c r="V70" s="13"/>
      <c r="W70" s="13"/>
      <c r="X70" s="13"/>
    </row>
    <row r="71" spans="1:24" s="15" customFormat="1" x14ac:dyDescent="0.15">
      <c r="A71" s="146"/>
      <c r="B71" s="26"/>
      <c r="C71" s="26"/>
      <c r="D71" s="27"/>
      <c r="E71" s="147"/>
      <c r="F71" s="29"/>
      <c r="G71" s="29"/>
      <c r="H71" s="29"/>
      <c r="I71" s="148"/>
      <c r="J71" s="8"/>
      <c r="K71" s="8"/>
      <c r="L71" s="8"/>
      <c r="M71" s="8"/>
      <c r="N71" s="8"/>
      <c r="O71" s="8"/>
      <c r="P71" s="8"/>
      <c r="Q71" s="11"/>
      <c r="R71" s="11"/>
      <c r="S71" s="13"/>
      <c r="T71" s="13"/>
      <c r="U71" s="13"/>
      <c r="V71" s="13"/>
      <c r="W71" s="13"/>
      <c r="X71" s="13"/>
    </row>
    <row r="72" spans="1:24" s="15" customFormat="1" x14ac:dyDescent="0.15">
      <c r="A72" s="146"/>
      <c r="B72" s="26"/>
      <c r="C72" s="26"/>
      <c r="D72" s="27"/>
      <c r="E72" s="147"/>
      <c r="F72" s="29"/>
      <c r="G72" s="29"/>
      <c r="H72" s="29"/>
      <c r="I72" s="148"/>
      <c r="J72" s="8"/>
      <c r="K72" s="8"/>
      <c r="L72" s="8"/>
      <c r="M72" s="8"/>
      <c r="N72" s="8"/>
      <c r="O72" s="8"/>
      <c r="P72" s="8"/>
      <c r="Q72" s="11"/>
      <c r="R72" s="11"/>
      <c r="S72" s="13"/>
      <c r="T72" s="13"/>
      <c r="U72" s="13"/>
      <c r="V72" s="13"/>
      <c r="W72" s="13"/>
      <c r="X72" s="13"/>
    </row>
    <row r="73" spans="1:24" s="15" customFormat="1" x14ac:dyDescent="0.15">
      <c r="A73" s="146"/>
      <c r="B73" s="26"/>
      <c r="C73" s="26"/>
      <c r="D73" s="27"/>
      <c r="E73" s="147"/>
      <c r="F73" s="29"/>
      <c r="G73" s="29"/>
      <c r="H73" s="29"/>
      <c r="I73" s="148"/>
      <c r="J73" s="8"/>
      <c r="K73" s="8"/>
      <c r="L73" s="8"/>
      <c r="M73" s="8"/>
      <c r="N73" s="8"/>
      <c r="O73" s="8"/>
      <c r="P73" s="8"/>
      <c r="Q73" s="11"/>
      <c r="R73" s="11"/>
      <c r="S73" s="13"/>
      <c r="T73" s="13"/>
      <c r="U73" s="13"/>
      <c r="V73" s="13"/>
      <c r="W73" s="13"/>
      <c r="X73" s="13"/>
    </row>
    <row r="74" spans="1:24" s="15" customFormat="1" x14ac:dyDescent="0.15">
      <c r="A74" s="146"/>
      <c r="B74" s="26"/>
      <c r="C74" s="26"/>
      <c r="D74" s="27"/>
      <c r="E74" s="147"/>
      <c r="F74" s="29"/>
      <c r="G74" s="29"/>
      <c r="H74" s="29"/>
      <c r="I74" s="148"/>
      <c r="J74" s="8"/>
      <c r="K74" s="8"/>
      <c r="L74" s="8"/>
      <c r="M74" s="8"/>
      <c r="N74" s="8"/>
      <c r="O74" s="8"/>
      <c r="P74" s="8"/>
      <c r="Q74" s="11"/>
      <c r="R74" s="11"/>
      <c r="S74" s="13"/>
      <c r="T74" s="13"/>
      <c r="U74" s="13"/>
      <c r="V74" s="13"/>
      <c r="W74" s="13"/>
      <c r="X74" s="13"/>
    </row>
    <row r="75" spans="1:24" s="15" customFormat="1" x14ac:dyDescent="0.15">
      <c r="A75" s="146"/>
      <c r="B75" s="26"/>
      <c r="C75" s="26"/>
      <c r="D75" s="27"/>
      <c r="E75" s="147"/>
      <c r="F75" s="29"/>
      <c r="G75" s="29"/>
      <c r="H75" s="29"/>
      <c r="I75" s="148"/>
      <c r="J75" s="8"/>
      <c r="K75" s="8"/>
      <c r="L75" s="8"/>
      <c r="M75" s="8"/>
      <c r="N75" s="8"/>
      <c r="O75" s="8"/>
      <c r="P75" s="8"/>
      <c r="Q75" s="11"/>
      <c r="R75" s="11"/>
      <c r="S75" s="13"/>
      <c r="T75" s="13"/>
      <c r="U75" s="13"/>
      <c r="V75" s="13"/>
      <c r="W75" s="13"/>
      <c r="X75" s="13"/>
    </row>
    <row r="76" spans="1:24" s="15" customFormat="1" x14ac:dyDescent="0.15">
      <c r="A76" s="146"/>
      <c r="B76" s="26"/>
      <c r="C76" s="26"/>
      <c r="D76" s="27"/>
      <c r="E76" s="147"/>
      <c r="F76" s="29"/>
      <c r="G76" s="29"/>
      <c r="H76" s="29"/>
      <c r="I76" s="148"/>
      <c r="J76" s="8"/>
      <c r="K76" s="8"/>
      <c r="L76" s="8"/>
      <c r="M76" s="8"/>
      <c r="N76" s="8"/>
      <c r="O76" s="8"/>
      <c r="P76" s="8"/>
      <c r="Q76" s="11"/>
      <c r="R76" s="11"/>
      <c r="S76" s="13"/>
      <c r="T76" s="13"/>
      <c r="U76" s="13"/>
      <c r="V76" s="13"/>
      <c r="W76" s="13"/>
      <c r="X76" s="13"/>
    </row>
    <row r="77" spans="1:24" s="15" customFormat="1" x14ac:dyDescent="0.15">
      <c r="A77" s="146"/>
      <c r="B77" s="26"/>
      <c r="C77" s="26"/>
      <c r="D77" s="27"/>
      <c r="E77" s="147"/>
      <c r="F77" s="29"/>
      <c r="G77" s="29"/>
      <c r="H77" s="29"/>
      <c r="I77" s="148"/>
      <c r="J77" s="8"/>
      <c r="K77" s="8"/>
      <c r="L77" s="8"/>
      <c r="M77" s="8"/>
      <c r="N77" s="8"/>
      <c r="O77" s="8"/>
      <c r="P77" s="8"/>
      <c r="Q77" s="11"/>
      <c r="R77" s="11"/>
      <c r="S77" s="13"/>
      <c r="T77" s="13"/>
      <c r="U77" s="13"/>
      <c r="V77" s="13"/>
      <c r="W77" s="13"/>
      <c r="X77" s="13"/>
    </row>
    <row r="78" spans="1:24" s="15" customFormat="1" x14ac:dyDescent="0.15">
      <c r="A78" s="146"/>
      <c r="B78" s="26"/>
      <c r="C78" s="26"/>
      <c r="D78" s="27"/>
      <c r="E78" s="147"/>
      <c r="F78" s="29"/>
      <c r="G78" s="29"/>
      <c r="H78" s="29"/>
      <c r="I78" s="148"/>
      <c r="J78" s="8"/>
      <c r="K78" s="8"/>
      <c r="L78" s="8"/>
      <c r="M78" s="8"/>
      <c r="N78" s="8"/>
      <c r="O78" s="8"/>
      <c r="P78" s="8"/>
      <c r="Q78" s="11"/>
      <c r="R78" s="11"/>
      <c r="S78" s="13"/>
      <c r="T78" s="13"/>
      <c r="U78" s="13"/>
      <c r="V78" s="13"/>
      <c r="W78" s="13"/>
      <c r="X78" s="13"/>
    </row>
    <row r="79" spans="1:24" s="15" customFormat="1" x14ac:dyDescent="0.15">
      <c r="A79" s="146"/>
      <c r="B79" s="26"/>
      <c r="C79" s="26"/>
      <c r="D79" s="27"/>
      <c r="E79" s="147"/>
      <c r="F79" s="29"/>
      <c r="G79" s="29"/>
      <c r="H79" s="29"/>
      <c r="I79" s="148"/>
      <c r="J79" s="8"/>
      <c r="K79" s="8"/>
      <c r="L79" s="8"/>
      <c r="M79" s="8"/>
      <c r="N79" s="8"/>
      <c r="O79" s="8"/>
      <c r="P79" s="8"/>
      <c r="Q79" s="11"/>
      <c r="R79" s="11"/>
      <c r="S79" s="13"/>
      <c r="T79" s="13"/>
      <c r="U79" s="13"/>
      <c r="V79" s="13"/>
      <c r="W79" s="13"/>
      <c r="X79" s="13"/>
    </row>
    <row r="80" spans="1:24" s="15" customFormat="1" x14ac:dyDescent="0.15">
      <c r="A80" s="146"/>
      <c r="B80" s="26"/>
      <c r="C80" s="26"/>
      <c r="D80" s="27"/>
      <c r="E80" s="147"/>
      <c r="F80" s="29"/>
      <c r="G80" s="29"/>
      <c r="H80" s="29"/>
      <c r="I80" s="148"/>
      <c r="J80" s="8"/>
      <c r="K80" s="8"/>
      <c r="L80" s="8"/>
      <c r="M80" s="8"/>
      <c r="N80" s="8"/>
      <c r="O80" s="8"/>
      <c r="P80" s="8"/>
      <c r="Q80" s="11"/>
      <c r="R80" s="11"/>
      <c r="S80" s="13"/>
      <c r="T80" s="13"/>
      <c r="U80" s="13"/>
      <c r="V80" s="13"/>
      <c r="W80" s="13"/>
      <c r="X80" s="13"/>
    </row>
    <row r="81" spans="1:24" s="15" customFormat="1" x14ac:dyDescent="0.15">
      <c r="A81" s="146"/>
      <c r="B81" s="26"/>
      <c r="C81" s="26"/>
      <c r="D81" s="27"/>
      <c r="E81" s="147"/>
      <c r="F81" s="29"/>
      <c r="G81" s="29"/>
      <c r="H81" s="29"/>
      <c r="I81" s="148"/>
      <c r="J81" s="8"/>
      <c r="K81" s="8"/>
      <c r="L81" s="8"/>
      <c r="M81" s="8"/>
      <c r="N81" s="8"/>
      <c r="O81" s="8"/>
      <c r="P81" s="8"/>
      <c r="Q81" s="11"/>
      <c r="R81" s="11"/>
      <c r="S81" s="13"/>
      <c r="T81" s="13"/>
      <c r="U81" s="13"/>
      <c r="V81" s="13"/>
      <c r="W81" s="13"/>
      <c r="X81" s="13"/>
    </row>
    <row r="82" spans="1:24" s="15" customFormat="1" x14ac:dyDescent="0.15">
      <c r="A82" s="146"/>
      <c r="B82" s="26"/>
      <c r="C82" s="26"/>
      <c r="D82" s="27"/>
      <c r="E82" s="147"/>
      <c r="F82" s="29"/>
      <c r="G82" s="29"/>
      <c r="H82" s="29"/>
      <c r="I82" s="148"/>
      <c r="J82" s="8"/>
      <c r="K82" s="8"/>
      <c r="L82" s="8"/>
      <c r="M82" s="8"/>
      <c r="N82" s="8"/>
      <c r="O82" s="8"/>
      <c r="P82" s="8"/>
      <c r="Q82" s="11"/>
      <c r="R82" s="11"/>
      <c r="S82" s="13"/>
      <c r="T82" s="13"/>
      <c r="U82" s="13"/>
      <c r="V82" s="13"/>
      <c r="W82" s="13"/>
      <c r="X82" s="13"/>
    </row>
    <row r="83" spans="1:24" s="15" customFormat="1" x14ac:dyDescent="0.15">
      <c r="A83" s="146"/>
      <c r="B83" s="26"/>
      <c r="C83" s="26"/>
      <c r="D83" s="27"/>
      <c r="E83" s="147"/>
      <c r="F83" s="29"/>
      <c r="G83" s="29"/>
      <c r="H83" s="29"/>
      <c r="I83" s="148"/>
      <c r="J83" s="8"/>
      <c r="K83" s="8"/>
      <c r="L83" s="8"/>
      <c r="M83" s="8"/>
      <c r="N83" s="8"/>
      <c r="O83" s="8"/>
      <c r="P83" s="8"/>
      <c r="Q83" s="11"/>
      <c r="R83" s="11"/>
      <c r="S83" s="13"/>
      <c r="T83" s="13"/>
      <c r="U83" s="13"/>
      <c r="V83" s="13"/>
      <c r="W83" s="13"/>
      <c r="X83" s="13"/>
    </row>
    <row r="84" spans="1:24" s="15" customFormat="1" x14ac:dyDescent="0.15">
      <c r="A84" s="146"/>
      <c r="B84" s="26"/>
      <c r="C84" s="26"/>
      <c r="D84" s="27"/>
      <c r="E84" s="147"/>
      <c r="F84" s="29"/>
      <c r="G84" s="29"/>
      <c r="H84" s="29"/>
      <c r="I84" s="148"/>
      <c r="J84" s="8"/>
      <c r="K84" s="8"/>
      <c r="L84" s="8"/>
      <c r="M84" s="8"/>
      <c r="N84" s="8"/>
      <c r="O84" s="8"/>
      <c r="P84" s="8"/>
      <c r="Q84" s="11"/>
      <c r="R84" s="11"/>
      <c r="S84" s="13"/>
      <c r="T84" s="13"/>
      <c r="U84" s="13"/>
      <c r="V84" s="13"/>
      <c r="W84" s="13"/>
      <c r="X84" s="13"/>
    </row>
  </sheetData>
  <mergeCells count="5">
    <mergeCell ref="D2:G2"/>
    <mergeCell ref="E3:G3"/>
    <mergeCell ref="F4:G4"/>
    <mergeCell ref="F5:G5"/>
    <mergeCell ref="F6:G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2019-12-18T09:39:32Z</dcterms:created>
  <dcterms:modified xsi:type="dcterms:W3CDTF">2019-12-18T10:51:35Z</dcterms:modified>
</cp:coreProperties>
</file>