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закупки\ЗАКУПКИ ПО БЕНЕФИЦИАРАМ\БЕСЕДКИ\RFQ Беседки\Ведомости\"/>
    </mc:Choice>
  </mc:AlternateContent>
  <xr:revisionPtr revIDLastSave="0" documentId="13_ncr:1_{992E0E5C-E4F7-43E2-9D2A-6785B10D092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Сумм Ведом -Копысь" sheetId="1" r:id="rId1"/>
    <sheet name="ЛокСм-1АС" sheetId="2" r:id="rId2"/>
    <sheet name="ЛокСм-2 ГП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25" i="3" l="1"/>
  <c r="F24" i="3"/>
  <c r="F9" i="2"/>
  <c r="F10" i="2"/>
  <c r="F11" i="2"/>
  <c r="F16" i="3"/>
  <c r="F15" i="3"/>
  <c r="F14" i="3"/>
  <c r="F13" i="3"/>
  <c r="F12" i="3"/>
  <c r="F11" i="3"/>
  <c r="F9" i="3"/>
  <c r="F72" i="2"/>
  <c r="F71" i="2"/>
  <c r="F70" i="2"/>
  <c r="F69" i="2"/>
  <c r="F68" i="2"/>
  <c r="F67" i="2"/>
  <c r="F66" i="2"/>
  <c r="F65" i="2"/>
  <c r="F64" i="2"/>
  <c r="F63" i="2"/>
  <c r="F57" i="2"/>
  <c r="F56" i="2"/>
  <c r="F55" i="2"/>
  <c r="F54" i="2"/>
  <c r="F53" i="2"/>
  <c r="F52" i="2"/>
  <c r="F51" i="2"/>
  <c r="F50" i="2"/>
  <c r="F44" i="2"/>
  <c r="F43" i="2"/>
  <c r="F42" i="2"/>
  <c r="F41" i="2"/>
  <c r="F40" i="2"/>
  <c r="F39" i="2"/>
  <c r="F38" i="2"/>
  <c r="F37" i="2"/>
  <c r="F31" i="2"/>
  <c r="F30" i="2"/>
  <c r="F29" i="2"/>
  <c r="F28" i="2"/>
  <c r="F27" i="2"/>
  <c r="F26" i="2"/>
  <c r="F20" i="2"/>
  <c r="F19" i="2"/>
  <c r="F18" i="2"/>
  <c r="F17" i="2"/>
  <c r="F32" i="2" l="1"/>
  <c r="F35" i="2" s="1"/>
  <c r="F45" i="2"/>
  <c r="F48" i="2" s="1"/>
  <c r="F58" i="2"/>
  <c r="F61" i="2" s="1"/>
  <c r="F17" i="3"/>
  <c r="F73" i="2"/>
  <c r="F76" i="2" s="1"/>
  <c r="F12" i="2"/>
  <c r="F15" i="2" s="1"/>
  <c r="F80" i="2"/>
  <c r="F81" i="2"/>
  <c r="F21" i="2"/>
  <c r="F24" i="2" s="1"/>
  <c r="F20" i="3" l="1"/>
  <c r="F22" i="3"/>
  <c r="F78" i="2"/>
  <c r="D7" i="1" s="1"/>
  <c r="D8" i="1"/>
  <c r="F79" i="2"/>
  <c r="F10" i="1" l="1"/>
  <c r="F83" i="2"/>
  <c r="E7" i="1"/>
  <c r="F7" i="1" l="1"/>
  <c r="F23" i="3"/>
  <c r="E8" i="1" l="1"/>
  <c r="F27" i="3"/>
  <c r="F8" i="1"/>
  <c r="F11" i="1"/>
  <c r="F12" i="1" s="1"/>
  <c r="F14" i="1" s="1"/>
  <c r="F15" i="1" l="1"/>
  <c r="F16" i="1" s="1"/>
</calcChain>
</file>

<file path=xl/sharedStrings.xml><?xml version="1.0" encoding="utf-8"?>
<sst xmlns="http://schemas.openxmlformats.org/spreadsheetml/2006/main" count="193" uniqueCount="105">
  <si>
    <t xml:space="preserve">                          </t>
  </si>
  <si>
    <t>№№ п.п.</t>
  </si>
  <si>
    <t>№ П/П / ITEM</t>
  </si>
  <si>
    <t>2</t>
  </si>
  <si>
    <t>ЛОКАЛЬНАЯ СМЕТА № 1 - на Общестроительные работы (AС)</t>
  </si>
  <si>
    <t>ПРИМЕЧАНИЕ: Ж2-10 ЗЕМЛЯНЫЕ РАБОТЫ</t>
  </si>
  <si>
    <t xml:space="preserve">Разработка грунта вручную в траншеях глубиной до 2 м без креплений с откосами, грунт 2 группы </t>
  </si>
  <si>
    <t>Засыпка вручную траншей, пазух котлованов и ям, грунт 1 группы</t>
  </si>
  <si>
    <t>Уплотнение грунта пневматическими трамбовками, грунт 1-2 группы</t>
  </si>
  <si>
    <t>ПРИМЕЧАНИЕ: Ж2-20 ФУНДАМЕНТЫ</t>
  </si>
  <si>
    <t>Устройство бетонной подготовки из бетона класса С8/10</t>
  </si>
  <si>
    <t>ПРИМЕЧАНИЕ: Ж2-30 НАРУЖНЫЕ СТЕНЫ</t>
  </si>
  <si>
    <t>100м2 обрабатываемой</t>
  </si>
  <si>
    <t>М2/М2</t>
  </si>
  <si>
    <t>ПРИМЕЧАНИЕ: Ж2-70 Кровли</t>
  </si>
  <si>
    <t>Устройство несущего каркаса наслонной стропильной системы</t>
  </si>
  <si>
    <t>Брусья обрезные хвойных пород длиной 4-6,5 м, шириной 150мм, толщиной 150 мм и более, 2 сорта</t>
  </si>
  <si>
    <t>Устройство обрешетки для наслонной стропильной системы</t>
  </si>
  <si>
    <t>100м2 ската крыши</t>
  </si>
  <si>
    <t>Огнебиозащитная обработка деревянных конструкций после установки в проектное положение составом "ЭК-1" для обеспечения II группы огнезащитной эффективности, вручную</t>
  </si>
  <si>
    <t>Устройство кровель из листов профилированных с волновым и трапециевидным очертанием гофра</t>
  </si>
  <si>
    <t>Профилированный лист типа МОНТЕРРЕЙ (металлочерепица) толщиной 0,5 мм из оцинкованной стали с полимерным покрытием: полиэстер 25мкм</t>
  </si>
  <si>
    <t>ПРИМЕЧАНИЕ: Ж2-90-20 Другие элементы и конструкции Входы. крыльца. рампы пандусы.</t>
  </si>
  <si>
    <t>Устройство ленточных фундаментов железобетонных из бетона класса С16/20, при ширине поверху до 1000 мм</t>
  </si>
  <si>
    <t>Сетка арматурная</t>
  </si>
  <si>
    <t>Устройство цементной выравнивающей стяжки</t>
  </si>
  <si>
    <t>Устройство покрытий на цементном растворе из плиток бетонных, цементных или мозаичных</t>
  </si>
  <si>
    <t>Плитки бетонные, цементные или мозаичные</t>
  </si>
  <si>
    <t>Растворная смесь сухая, облицовочная, цементно-известковая, для внутренних работ, М100</t>
  </si>
  <si>
    <t>Облицовка боковой поверхности декоративной плиткой на растворе</t>
  </si>
  <si>
    <t>Декоративная плитка</t>
  </si>
  <si>
    <t>Ведомость:  Локальная смета № 1: на Общестроительные работы (AС)</t>
  </si>
  <si>
    <t>ПРИМЕЧАНИЕ: Ж7 БЛАГОУСТРОЙСТВО И ОЗЕЛЕНЕНИЕ</t>
  </si>
  <si>
    <t>Разработка грунта бульдозерами мощностью 59 (80) кВт (л.с.) при перемещении грунта до 10 м, грунт 1 группы - срезка растительного слоя грунта</t>
  </si>
  <si>
    <t>Устройство подстилающих и выравнивающих слоев оснований из песка</t>
  </si>
  <si>
    <t>Песок для строительных работ природный 1 класса</t>
  </si>
  <si>
    <t>Устройство сборных покрытий из плит тротуарных с наибольшим габаритным размером в плане до 300 мм включительно с подачей плит вручную</t>
  </si>
  <si>
    <t>Плиты тротуарные, мелкоразмерные, серые, толщиной 60 мм, из бетона М300</t>
  </si>
  <si>
    <t>Установка бортовых камней бетонных при других видах покрытий</t>
  </si>
  <si>
    <t>КАМЕНЬ БОРТОВОЙ БРТ100.20.8 Серия Б3.020.1-1.99 вып.1</t>
  </si>
  <si>
    <t>Устройство ленточных фундаментов бетонных из бетона класса С16/20</t>
  </si>
  <si>
    <t>Гидроизоляция стен, фундаментов горизонтальная оклеечная в 1 слой из рубероида</t>
  </si>
  <si>
    <t>Установка отливов</t>
  </si>
  <si>
    <t>Отлив шириной 320 мм, из полимерного плоского листа</t>
  </si>
  <si>
    <t>Установка элементов каркаса из брусьев</t>
  </si>
  <si>
    <t>Цельный профилированный брус</t>
  </si>
  <si>
    <t>м3 древесины в конст</t>
  </si>
  <si>
    <t>Установка элементов каркаса из бревен и пластин</t>
  </si>
  <si>
    <t>Столбы</t>
  </si>
  <si>
    <t>Покрытие масляными или спиртовыми лаками по проолифленной поверхности за 1 раз</t>
  </si>
  <si>
    <t>Брусья обрезные хвойных пород длиной 4-6,5 м, шириной 150 мм, толщиной 150 мм и более, 1 сорта</t>
  </si>
  <si>
    <t>Установка ендовы для кровли из листов профилированных с волновым и трапециевидным очертанием гофра</t>
  </si>
  <si>
    <t>ПРИМЕЧАНИЕ: Ж2-60-40 Перекрытия. покрытия Полы</t>
  </si>
  <si>
    <t>Уплотнение грунта щебнем</t>
  </si>
  <si>
    <t>Устройство подстилающих слоев бетонных С16/20</t>
  </si>
  <si>
    <t>Облицовка цоколя декоративной плиткой на растворе</t>
  </si>
  <si>
    <t>ЛОКАЛЬНАЯ СМЕТА № 2 - на Благоустройство территории (ГП)</t>
  </si>
  <si>
    <t>Ведомость: Локальная смета № 2 - на Благоустройство территории (ГП)</t>
  </si>
  <si>
    <t>ПО     ТИП 1</t>
  </si>
  <si>
    <t xml:space="preserve">ТАБЛИЦА ЦЕН/ВЕДОМОСТЬ ОБЪЕМОВ РАБОТ на выполнение строительных работ по объекту: «Строительство беседки открытого типа, расположенной на территории Государственного учреждения культуры «Центр народного творчества и ремесел в г.п.Копысь Оршанского района»
</t>
  </si>
  <si>
    <t>Наименование работ</t>
  </si>
  <si>
    <t>Общая ст-ть прямых затрат, валюта ___</t>
  </si>
  <si>
    <t>Прочие затраты (ОХР и ОПР, прибыль), валюта ___</t>
  </si>
  <si>
    <t>Общая ст-ть, валюта ___</t>
  </si>
  <si>
    <t>Ведомости объемов работ и материалов</t>
  </si>
  <si>
    <t>ИТОГО ПРЯМЫХ ЗАТРАТ (разделы 1-2):</t>
  </si>
  <si>
    <t>ПРОЧИЕ ЗАТРАТЫ (ОХР и ОПР, плановая прибыль):</t>
  </si>
  <si>
    <t>ИТОГО РАБОТ И ЗАТРАТ:</t>
  </si>
  <si>
    <t>Прочие расходы, отчисления и налоги, том числе: 
- отчисления на социальное страхование;
-другие налоги и отчисления</t>
  </si>
  <si>
    <t xml:space="preserve">ВСЕГО РАБОТ и ЗАТРАТ (без НДС): </t>
  </si>
  <si>
    <t>НДС - 20%:</t>
  </si>
  <si>
    <t>ВСЕГО (с НДС):</t>
  </si>
  <si>
    <t xml:space="preserve">Наименование участника тендерных торгов </t>
  </si>
  <si>
    <t xml:space="preserve">Подпись уполномоченного лица </t>
  </si>
  <si>
    <t xml:space="preserve">ФИО уполномоченного лица </t>
  </si>
  <si>
    <t>Должность уполномоченного лица</t>
  </si>
  <si>
    <t xml:space="preserve">100М3 </t>
  </si>
  <si>
    <t xml:space="preserve">100М3 уплот грунт </t>
  </si>
  <si>
    <t>100М2</t>
  </si>
  <si>
    <t xml:space="preserve">100М </t>
  </si>
  <si>
    <t>М</t>
  </si>
  <si>
    <t>М3</t>
  </si>
  <si>
    <t xml:space="preserve">100М2 </t>
  </si>
  <si>
    <t xml:space="preserve">10М3 </t>
  </si>
  <si>
    <t>М2</t>
  </si>
  <si>
    <t>Т</t>
  </si>
  <si>
    <t>ОХР и ОПР</t>
  </si>
  <si>
    <t>Плановая прибыль</t>
  </si>
  <si>
    <t>Страхование и иные затраты</t>
  </si>
  <si>
    <t xml:space="preserve">в том числе: </t>
  </si>
  <si>
    <t xml:space="preserve">Должность уполномоченного лица </t>
  </si>
  <si>
    <t xml:space="preserve">ЕД. ИЗМ. </t>
  </si>
  <si>
    <t xml:space="preserve">  КОЛ-ВО </t>
  </si>
  <si>
    <t xml:space="preserve">СТОИМОСТЬ ЗА ЕДИНИЦУ, ___ </t>
  </si>
  <si>
    <t xml:space="preserve">ОБЩАЯ СТОИМОСТЬ, ___ </t>
  </si>
  <si>
    <t xml:space="preserve">НАИМЕНОВАНИЕ РАБОТ, РЕСУРСОВ, РАСХОДОВ </t>
  </si>
  <si>
    <t xml:space="preserve">ШТ </t>
  </si>
  <si>
    <t xml:space="preserve">ИТОГО ПРЯМЫЕ ЗАТРАТЫ: </t>
  </si>
  <si>
    <t xml:space="preserve">ПРОЧИЕ ЗАТРАТЫ  и РАСХОДЫ (ОХР и ОПР, плановая прибыль, страхование,иные затраты): </t>
  </si>
  <si>
    <t>в том числе:</t>
  </si>
  <si>
    <t xml:space="preserve">ИТОГО ПО ВЕДОМОСТИ: </t>
  </si>
  <si>
    <t>ОХР и ОПР:</t>
  </si>
  <si>
    <t>ПЛАНОВАЯ ПРИБЫЛЬ :</t>
  </si>
  <si>
    <t xml:space="preserve">ИТОГО по разделу: </t>
  </si>
  <si>
    <t>Суммарная ведомость объемов работ и материалов строительных работ по объекту «Строительство беседки открытого типа, расположенной на территории Государственного учреждения культуры «Центр народного творчества и ремесел в г.п.Копысь Оршанского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</si>
</sst>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.000_р_._-;\-* #,##0.000_р_._-;_-* &quot;-&quot;??_р_._-;_-@_-"/>
    <numFmt numFmtId="166" formatCode="#,##0_ ;\-#,##0\ "/>
    <numFmt numFmtId="167" formatCode="0.0000"/>
    <numFmt numFmtId="168" formatCode="0.000"/>
    <numFmt numFmtId="169" formatCode="0.00000"/>
    <numFmt numFmtId="170" formatCode="0.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Myriad Pro"/>
      <family val="2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64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0" fontId="8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/>
    </xf>
    <xf numFmtId="164" fontId="9" fillId="0" borderId="1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justify" vertical="center"/>
    </xf>
    <xf numFmtId="164" fontId="7" fillId="0" borderId="10" xfId="1" applyFont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center"/>
    </xf>
    <xf numFmtId="164" fontId="10" fillId="0" borderId="13" xfId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/>
    <xf numFmtId="0" fontId="17" fillId="0" borderId="19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165" fontId="23" fillId="0" borderId="21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166" fontId="24" fillId="0" borderId="23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165" fontId="24" fillId="0" borderId="7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left" vertical="center"/>
    </xf>
    <xf numFmtId="164" fontId="22" fillId="0" borderId="10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28" fillId="0" borderId="0" xfId="0" applyFont="1" applyAlignment="1">
      <alignment horizontal="right" wrapText="1"/>
    </xf>
    <xf numFmtId="0" fontId="29" fillId="0" borderId="10" xfId="0" applyFont="1" applyBorder="1" applyAlignment="1">
      <alignment horizontal="right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8" fontId="27" fillId="0" borderId="13" xfId="0" applyNumberFormat="1" applyFont="1" applyBorder="1" applyAlignment="1">
      <alignment horizontal="center" vertical="center" wrapText="1"/>
    </xf>
    <xf numFmtId="167" fontId="27" fillId="0" borderId="13" xfId="0" applyNumberFormat="1" applyFont="1" applyBorder="1" applyAlignment="1">
      <alignment horizontal="center" vertical="center" wrapText="1"/>
    </xf>
    <xf numFmtId="169" fontId="27" fillId="0" borderId="13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left" vertical="center"/>
    </xf>
    <xf numFmtId="0" fontId="32" fillId="0" borderId="0" xfId="0" applyFont="1"/>
    <xf numFmtId="0" fontId="31" fillId="0" borderId="0" xfId="0" applyFont="1"/>
    <xf numFmtId="0" fontId="33" fillId="0" borderId="1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170" fontId="27" fillId="0" borderId="13" xfId="0" applyNumberFormat="1" applyFont="1" applyBorder="1" applyAlignment="1">
      <alignment horizontal="center" vertical="center" wrapText="1"/>
    </xf>
    <xf numFmtId="164" fontId="2" fillId="0" borderId="10" xfId="1" applyFont="1" applyBorder="1" applyAlignment="1">
      <alignment horizontal="center" vertical="center" wrapText="1"/>
    </xf>
    <xf numFmtId="168" fontId="22" fillId="0" borderId="13" xfId="0" applyNumberFormat="1" applyFont="1" applyBorder="1" applyAlignment="1">
      <alignment horizontal="center" vertical="center" wrapText="1"/>
    </xf>
    <xf numFmtId="167" fontId="22" fillId="0" borderId="13" xfId="0" applyNumberFormat="1" applyFont="1" applyBorder="1" applyAlignment="1">
      <alignment horizontal="center" vertical="center" wrapText="1"/>
    </xf>
    <xf numFmtId="169" fontId="22" fillId="0" borderId="13" xfId="0" applyNumberFormat="1" applyFont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right" vertical="center"/>
    </xf>
    <xf numFmtId="2" fontId="35" fillId="0" borderId="10" xfId="0" applyNumberFormat="1" applyFont="1" applyBorder="1" applyAlignment="1">
      <alignment horizontal="left" vertical="center"/>
    </xf>
    <xf numFmtId="164" fontId="34" fillId="0" borderId="10" xfId="0" applyNumberFormat="1" applyFont="1" applyBorder="1" applyAlignment="1">
      <alignment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left" vertical="center"/>
    </xf>
    <xf numFmtId="164" fontId="2" fillId="0" borderId="10" xfId="1" applyFont="1" applyBorder="1" applyAlignment="1">
      <alignment horizontal="center" vertical="center"/>
    </xf>
    <xf numFmtId="0" fontId="4" fillId="0" borderId="0" xfId="0" applyFont="1"/>
    <xf numFmtId="0" fontId="36" fillId="0" borderId="0" xfId="0" applyFont="1"/>
    <xf numFmtId="0" fontId="4" fillId="0" borderId="0" xfId="0" applyFont="1" applyAlignment="1">
      <alignment vertical="center" wrapText="1"/>
    </xf>
    <xf numFmtId="164" fontId="35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7" fillId="0" borderId="13" xfId="0" applyFont="1" applyBorder="1"/>
    <xf numFmtId="49" fontId="25" fillId="0" borderId="16" xfId="0" applyNumberFormat="1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80" zoomScaleNormal="80" workbookViewId="0">
      <selection activeCell="B2" sqref="B2:F2"/>
    </sheetView>
  </sheetViews>
  <sheetFormatPr defaultRowHeight="14.4"/>
  <cols>
    <col min="1" max="1" width="1.33203125" customWidth="1"/>
    <col min="2" max="2" width="5.6640625" customWidth="1"/>
    <col min="3" max="3" width="42.6640625" customWidth="1"/>
    <col min="4" max="5" width="20.6640625" customWidth="1"/>
    <col min="6" max="6" width="15.6640625" customWidth="1"/>
    <col min="7" max="7" width="5.6640625" customWidth="1"/>
  </cols>
  <sheetData>
    <row r="1" spans="1:6">
      <c r="B1" s="1" t="s">
        <v>0</v>
      </c>
      <c r="C1" s="1"/>
      <c r="D1" s="1"/>
      <c r="E1" s="1"/>
      <c r="F1" s="1"/>
    </row>
    <row r="2" spans="1:6" ht="50.25" customHeight="1">
      <c r="B2" s="111" t="s">
        <v>104</v>
      </c>
      <c r="C2" s="111"/>
      <c r="D2" s="111"/>
      <c r="E2" s="111"/>
      <c r="F2" s="111"/>
    </row>
    <row r="3" spans="1:6" ht="15" thickBot="1">
      <c r="B3" s="112"/>
      <c r="C3" s="112"/>
      <c r="D3" s="112"/>
      <c r="E3" s="112"/>
      <c r="F3" s="112"/>
    </row>
    <row r="4" spans="1:6" s="4" customFormat="1" ht="75.75" customHeight="1" thickBot="1">
      <c r="B4" s="2" t="s">
        <v>1</v>
      </c>
      <c r="C4" s="3" t="s">
        <v>60</v>
      </c>
      <c r="D4" s="24" t="s">
        <v>61</v>
      </c>
      <c r="E4" s="24" t="s">
        <v>62</v>
      </c>
      <c r="F4" s="24" t="s">
        <v>63</v>
      </c>
    </row>
    <row r="5" spans="1:6" ht="15" thickBot="1">
      <c r="B5" s="113" t="s">
        <v>64</v>
      </c>
      <c r="C5" s="114"/>
      <c r="D5" s="114"/>
      <c r="E5" s="114"/>
      <c r="F5" s="115"/>
    </row>
    <row r="6" spans="1:6">
      <c r="A6" s="4"/>
      <c r="B6" s="116"/>
      <c r="C6" s="117"/>
      <c r="D6" s="5"/>
      <c r="E6" s="6"/>
      <c r="F6" s="79"/>
    </row>
    <row r="7" spans="1:6" ht="27.6">
      <c r="A7" s="4"/>
      <c r="B7" s="8">
        <v>1</v>
      </c>
      <c r="C7" s="80" t="s">
        <v>31</v>
      </c>
      <c r="D7" s="94">
        <f>'ЛокСм-1АС'!F78</f>
        <v>0</v>
      </c>
      <c r="E7" s="83">
        <f>'ЛокСм-1АС'!F79</f>
        <v>0</v>
      </c>
      <c r="F7" s="83">
        <f t="shared" ref="F7:F8" si="0">D7+E7</f>
        <v>0</v>
      </c>
    </row>
    <row r="8" spans="1:6" ht="27.6">
      <c r="A8" s="4"/>
      <c r="B8" s="8">
        <v>2</v>
      </c>
      <c r="C8" s="80" t="s">
        <v>57</v>
      </c>
      <c r="D8" s="94">
        <f>'ЛокСм-2 ГП'!F22</f>
        <v>0</v>
      </c>
      <c r="E8" s="83">
        <f>'ЛокСм-2 ГП'!F23</f>
        <v>0</v>
      </c>
      <c r="F8" s="83">
        <f t="shared" si="0"/>
        <v>0</v>
      </c>
    </row>
    <row r="9" spans="1:6">
      <c r="A9" s="9"/>
      <c r="B9" s="11"/>
      <c r="C9" s="12"/>
      <c r="D9" s="13"/>
      <c r="E9" s="13"/>
      <c r="F9" s="14"/>
    </row>
    <row r="10" spans="1:6">
      <c r="A10" s="9"/>
      <c r="B10" s="15"/>
      <c r="C10" s="118" t="s">
        <v>65</v>
      </c>
      <c r="D10" s="118"/>
      <c r="E10" s="118"/>
      <c r="F10" s="14">
        <f>D7+D8</f>
        <v>0</v>
      </c>
    </row>
    <row r="11" spans="1:6" ht="32.25" customHeight="1">
      <c r="A11" s="9"/>
      <c r="B11" s="15"/>
      <c r="C11" s="105" t="s">
        <v>66</v>
      </c>
      <c r="D11" s="106"/>
      <c r="E11" s="107"/>
      <c r="F11" s="14">
        <f>E7+E8</f>
        <v>0</v>
      </c>
    </row>
    <row r="12" spans="1:6">
      <c r="A12" s="9"/>
      <c r="B12" s="16"/>
      <c r="C12" s="102" t="s">
        <v>67</v>
      </c>
      <c r="D12" s="103"/>
      <c r="E12" s="104"/>
      <c r="F12" s="17">
        <f>F10+F11</f>
        <v>0</v>
      </c>
    </row>
    <row r="13" spans="1:6" ht="45.75" customHeight="1">
      <c r="A13" s="9"/>
      <c r="B13" s="10"/>
      <c r="C13" s="105" t="s">
        <v>68</v>
      </c>
      <c r="D13" s="106"/>
      <c r="E13" s="107"/>
      <c r="F13" s="14">
        <f>'ЛокСм-1АС'!F82+'ЛокСм-2 ГП'!F26</f>
        <v>0</v>
      </c>
    </row>
    <row r="14" spans="1:6">
      <c r="A14" s="9"/>
      <c r="B14" s="108" t="s">
        <v>69</v>
      </c>
      <c r="C14" s="109"/>
      <c r="D14" s="109"/>
      <c r="E14" s="110"/>
      <c r="F14" s="17">
        <f>F12+F13</f>
        <v>0</v>
      </c>
    </row>
    <row r="15" spans="1:6">
      <c r="A15" s="9"/>
      <c r="B15" s="108" t="s">
        <v>70</v>
      </c>
      <c r="C15" s="109"/>
      <c r="D15" s="109"/>
      <c r="E15" s="109"/>
      <c r="F15" s="18">
        <f>F14*0.2</f>
        <v>0</v>
      </c>
    </row>
    <row r="16" spans="1:6">
      <c r="A16" s="9"/>
      <c r="B16" s="108" t="s">
        <v>71</v>
      </c>
      <c r="C16" s="109"/>
      <c r="D16" s="109"/>
      <c r="E16" s="110"/>
      <c r="F16" s="19">
        <f>F14+F15</f>
        <v>0</v>
      </c>
    </row>
    <row r="17" spans="1:7">
      <c r="A17" s="9"/>
      <c r="B17" s="9"/>
      <c r="C17" s="9"/>
      <c r="D17" s="9"/>
      <c r="E17" s="9"/>
      <c r="F17" s="9"/>
    </row>
    <row r="18" spans="1:7">
      <c r="A18" s="20"/>
      <c r="B18" s="20"/>
      <c r="C18" s="95" t="s">
        <v>72</v>
      </c>
      <c r="D18" s="96"/>
      <c r="E18" s="20"/>
      <c r="F18" s="21"/>
      <c r="G18" s="20"/>
    </row>
    <row r="19" spans="1:7">
      <c r="A19" s="20"/>
      <c r="B19" s="20"/>
      <c r="C19" s="95" t="s">
        <v>73</v>
      </c>
      <c r="D19" s="96"/>
      <c r="E19" s="20"/>
      <c r="F19" s="22"/>
      <c r="G19" s="20"/>
    </row>
    <row r="20" spans="1:7" ht="15.6">
      <c r="C20" s="101" t="s">
        <v>74</v>
      </c>
      <c r="D20" s="101"/>
      <c r="E20" s="23"/>
    </row>
    <row r="21" spans="1:7">
      <c r="C21" s="95" t="s">
        <v>75</v>
      </c>
      <c r="D21" s="96"/>
      <c r="F21" s="7"/>
    </row>
  </sheetData>
  <mergeCells count="12">
    <mergeCell ref="C11:E11"/>
    <mergeCell ref="B2:F2"/>
    <mergeCell ref="B3:F3"/>
    <mergeCell ref="B5:F5"/>
    <mergeCell ref="B6:C6"/>
    <mergeCell ref="C10:E10"/>
    <mergeCell ref="C20:D20"/>
    <mergeCell ref="C12:E12"/>
    <mergeCell ref="C13:E13"/>
    <mergeCell ref="B14:E14"/>
    <mergeCell ref="B15:E15"/>
    <mergeCell ref="B16:E1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zoomScale="80" zoomScaleNormal="80" workbookViewId="0">
      <selection activeCell="B73" sqref="B73:B76"/>
    </sheetView>
  </sheetViews>
  <sheetFormatPr defaultRowHeight="14.4"/>
  <cols>
    <col min="1" max="1" width="5.88671875" style="29" customWidth="1"/>
    <col min="2" max="2" width="66.33203125" style="35" customWidth="1"/>
    <col min="3" max="4" width="9.109375" style="35"/>
    <col min="5" max="6" width="12.6640625" style="35" customWidth="1"/>
    <col min="7" max="7" width="2.5546875" style="35" customWidth="1"/>
    <col min="8" max="11" width="9.109375" style="35"/>
  </cols>
  <sheetData>
    <row r="1" spans="1:6">
      <c r="A1" s="25"/>
      <c r="B1" s="34"/>
      <c r="C1" s="34"/>
      <c r="D1" s="34"/>
      <c r="E1" s="34"/>
      <c r="F1" s="34"/>
    </row>
    <row r="2" spans="1:6" ht="63.6" customHeight="1">
      <c r="A2" s="26"/>
      <c r="B2" s="119" t="s">
        <v>59</v>
      </c>
      <c r="C2" s="119"/>
      <c r="D2" s="119"/>
      <c r="E2" s="120"/>
      <c r="F2" s="120"/>
    </row>
    <row r="3" spans="1:6" ht="15">
      <c r="A3" s="26"/>
      <c r="B3" s="119" t="s">
        <v>4</v>
      </c>
      <c r="C3" s="119"/>
      <c r="D3" s="119"/>
      <c r="E3" s="36"/>
      <c r="F3" s="34"/>
    </row>
    <row r="4" spans="1:6" ht="15.6" thickBot="1">
      <c r="A4" s="27"/>
      <c r="B4" s="37"/>
      <c r="C4" s="37"/>
      <c r="D4" s="37"/>
      <c r="E4" s="38"/>
      <c r="F4" s="39"/>
    </row>
    <row r="5" spans="1:6" ht="64.5" customHeight="1">
      <c r="A5" s="30" t="s">
        <v>2</v>
      </c>
      <c r="B5" s="40" t="s">
        <v>95</v>
      </c>
      <c r="C5" s="100" t="s">
        <v>91</v>
      </c>
      <c r="D5" s="100" t="s">
        <v>92</v>
      </c>
      <c r="E5" s="100" t="s">
        <v>93</v>
      </c>
      <c r="F5" s="41" t="s">
        <v>94</v>
      </c>
    </row>
    <row r="6" spans="1:6" ht="15" thickBot="1">
      <c r="A6" s="31">
        <v>1</v>
      </c>
      <c r="B6" s="42" t="s">
        <v>3</v>
      </c>
      <c r="C6" s="43">
        <v>3</v>
      </c>
      <c r="D6" s="43">
        <v>4</v>
      </c>
      <c r="E6" s="43">
        <v>5</v>
      </c>
      <c r="F6" s="44">
        <v>6</v>
      </c>
    </row>
    <row r="7" spans="1:6">
      <c r="A7" s="63"/>
      <c r="B7" s="45"/>
      <c r="C7" s="46"/>
      <c r="D7" s="46"/>
      <c r="E7" s="46"/>
      <c r="F7" s="47"/>
    </row>
    <row r="8" spans="1:6">
      <c r="A8" s="64"/>
      <c r="B8" s="123" t="s">
        <v>5</v>
      </c>
      <c r="C8" s="124"/>
      <c r="D8" s="125"/>
      <c r="E8" s="48"/>
      <c r="F8" s="49"/>
    </row>
    <row r="9" spans="1:6" ht="27.6">
      <c r="A9" s="65">
        <v>1</v>
      </c>
      <c r="B9" s="32" t="s">
        <v>6</v>
      </c>
      <c r="C9" s="50" t="s">
        <v>76</v>
      </c>
      <c r="D9" s="84">
        <v>0.11700000000000001</v>
      </c>
      <c r="E9" s="88"/>
      <c r="F9" s="87">
        <f>D9*E9</f>
        <v>0</v>
      </c>
    </row>
    <row r="10" spans="1:6" ht="30">
      <c r="A10" s="65">
        <v>2</v>
      </c>
      <c r="B10" s="33" t="s">
        <v>7</v>
      </c>
      <c r="C10" s="50" t="s">
        <v>76</v>
      </c>
      <c r="D10" s="84">
        <v>4.7E-2</v>
      </c>
      <c r="E10" s="88"/>
      <c r="F10" s="87">
        <f>D10*E10</f>
        <v>0</v>
      </c>
    </row>
    <row r="11" spans="1:6" ht="34.200000000000003">
      <c r="A11" s="65">
        <v>3</v>
      </c>
      <c r="B11" s="33" t="s">
        <v>8</v>
      </c>
      <c r="C11" s="50" t="s">
        <v>77</v>
      </c>
      <c r="D11" s="84">
        <v>4.7E-2</v>
      </c>
      <c r="E11" s="88"/>
      <c r="F11" s="87">
        <f>D11*E11</f>
        <v>0</v>
      </c>
    </row>
    <row r="12" spans="1:6">
      <c r="A12" s="65"/>
      <c r="B12" s="62" t="s">
        <v>97</v>
      </c>
      <c r="C12" s="54"/>
      <c r="D12" s="53"/>
      <c r="E12" s="87"/>
      <c r="F12" s="87">
        <f>SUM(F9:F11)</f>
        <v>0</v>
      </c>
    </row>
    <row r="13" spans="1:6">
      <c r="A13" s="65"/>
      <c r="B13" s="62" t="s">
        <v>101</v>
      </c>
      <c r="C13" s="55"/>
      <c r="D13" s="53"/>
      <c r="E13" s="88"/>
      <c r="F13" s="87"/>
    </row>
    <row r="14" spans="1:6">
      <c r="A14" s="65"/>
      <c r="B14" s="62" t="s">
        <v>102</v>
      </c>
      <c r="C14" s="55"/>
      <c r="D14" s="53"/>
      <c r="E14" s="88"/>
      <c r="F14" s="87"/>
    </row>
    <row r="15" spans="1:6">
      <c r="A15" s="65"/>
      <c r="B15" s="62" t="s">
        <v>103</v>
      </c>
      <c r="C15" s="55"/>
      <c r="D15" s="53"/>
      <c r="E15" s="88"/>
      <c r="F15" s="87">
        <f>F12+F13+F14</f>
        <v>0</v>
      </c>
    </row>
    <row r="16" spans="1:6">
      <c r="A16" s="65"/>
      <c r="B16" s="66" t="s">
        <v>9</v>
      </c>
      <c r="C16" s="55"/>
      <c r="D16" s="53"/>
      <c r="E16" s="88"/>
      <c r="F16" s="87"/>
    </row>
    <row r="17" spans="1:6" ht="27.6">
      <c r="A17" s="65">
        <v>4</v>
      </c>
      <c r="B17" s="32" t="s">
        <v>40</v>
      </c>
      <c r="C17" s="50" t="s">
        <v>76</v>
      </c>
      <c r="D17" s="67">
        <v>6.7000000000000004E-2</v>
      </c>
      <c r="E17" s="88"/>
      <c r="F17" s="87">
        <f>D17*E17</f>
        <v>0</v>
      </c>
    </row>
    <row r="18" spans="1:6" ht="27.6">
      <c r="A18" s="65">
        <v>5</v>
      </c>
      <c r="B18" s="32" t="s">
        <v>41</v>
      </c>
      <c r="C18" s="50" t="s">
        <v>78</v>
      </c>
      <c r="D18" s="68">
        <v>5.3600000000000002E-2</v>
      </c>
      <c r="E18" s="88"/>
      <c r="F18" s="87">
        <f>D18*E18</f>
        <v>0</v>
      </c>
    </row>
    <row r="19" spans="1:6">
      <c r="A19" s="65">
        <v>6</v>
      </c>
      <c r="B19" s="32" t="s">
        <v>42</v>
      </c>
      <c r="C19" s="50" t="s">
        <v>79</v>
      </c>
      <c r="D19" s="67">
        <v>0.26800000000000002</v>
      </c>
      <c r="E19" s="88"/>
      <c r="F19" s="87">
        <f>D19*E19</f>
        <v>0</v>
      </c>
    </row>
    <row r="20" spans="1:6">
      <c r="A20" s="65">
        <v>7</v>
      </c>
      <c r="B20" s="32" t="s">
        <v>43</v>
      </c>
      <c r="C20" s="57" t="s">
        <v>80</v>
      </c>
      <c r="D20" s="53">
        <v>26.8</v>
      </c>
      <c r="E20" s="88"/>
      <c r="F20" s="87">
        <f>D20*E20</f>
        <v>0</v>
      </c>
    </row>
    <row r="21" spans="1:6">
      <c r="A21" s="65"/>
      <c r="B21" s="62" t="s">
        <v>97</v>
      </c>
      <c r="C21" s="54"/>
      <c r="D21" s="53"/>
      <c r="E21" s="87"/>
      <c r="F21" s="87">
        <f>SUM(F17:F20)</f>
        <v>0</v>
      </c>
    </row>
    <row r="22" spans="1:6">
      <c r="A22" s="65"/>
      <c r="B22" s="62" t="s">
        <v>101</v>
      </c>
      <c r="C22" s="55"/>
      <c r="D22" s="53"/>
      <c r="E22" s="88"/>
      <c r="F22" s="87"/>
    </row>
    <row r="23" spans="1:6">
      <c r="A23" s="65"/>
      <c r="B23" s="62" t="s">
        <v>102</v>
      </c>
      <c r="C23" s="55"/>
      <c r="D23" s="53"/>
      <c r="E23" s="88"/>
      <c r="F23" s="87"/>
    </row>
    <row r="24" spans="1:6">
      <c r="A24" s="65"/>
      <c r="B24" s="62" t="s">
        <v>103</v>
      </c>
      <c r="C24" s="55"/>
      <c r="D24" s="53"/>
      <c r="E24" s="88"/>
      <c r="F24" s="87">
        <f>F21+F22+F23</f>
        <v>0</v>
      </c>
    </row>
    <row r="25" spans="1:6">
      <c r="A25" s="65"/>
      <c r="B25" s="66" t="s">
        <v>11</v>
      </c>
      <c r="C25" s="55"/>
      <c r="D25" s="53"/>
      <c r="E25" s="56"/>
      <c r="F25" s="52"/>
    </row>
    <row r="26" spans="1:6" ht="39.6">
      <c r="A26" s="65">
        <v>8</v>
      </c>
      <c r="B26" s="32" t="s">
        <v>44</v>
      </c>
      <c r="C26" s="55" t="s">
        <v>46</v>
      </c>
      <c r="D26" s="53">
        <v>9.83</v>
      </c>
      <c r="E26" s="88"/>
      <c r="F26" s="87">
        <f t="shared" ref="F26:F31" si="0">D26*E26</f>
        <v>0</v>
      </c>
    </row>
    <row r="27" spans="1:6">
      <c r="A27" s="65">
        <v>9</v>
      </c>
      <c r="B27" s="32" t="s">
        <v>45</v>
      </c>
      <c r="C27" s="55" t="s">
        <v>81</v>
      </c>
      <c r="D27" s="53">
        <v>9.83</v>
      </c>
      <c r="E27" s="88"/>
      <c r="F27" s="87">
        <f t="shared" si="0"/>
        <v>0</v>
      </c>
    </row>
    <row r="28" spans="1:6" ht="39.6">
      <c r="A28" s="65">
        <v>10</v>
      </c>
      <c r="B28" s="32" t="s">
        <v>47</v>
      </c>
      <c r="C28" s="55" t="s">
        <v>46</v>
      </c>
      <c r="D28" s="67">
        <v>0.10199999999999999</v>
      </c>
      <c r="E28" s="88"/>
      <c r="F28" s="87">
        <f t="shared" si="0"/>
        <v>0</v>
      </c>
    </row>
    <row r="29" spans="1:6">
      <c r="A29" s="65">
        <v>11</v>
      </c>
      <c r="B29" s="32" t="s">
        <v>48</v>
      </c>
      <c r="C29" s="55" t="s">
        <v>81</v>
      </c>
      <c r="D29" s="67">
        <v>0.10199999999999999</v>
      </c>
      <c r="E29" s="88"/>
      <c r="F29" s="87">
        <f t="shared" si="0"/>
        <v>0</v>
      </c>
    </row>
    <row r="30" spans="1:6" ht="41.4">
      <c r="A30" s="65">
        <v>12</v>
      </c>
      <c r="B30" s="32" t="s">
        <v>19</v>
      </c>
      <c r="C30" s="55" t="s">
        <v>12</v>
      </c>
      <c r="D30" s="53">
        <v>0.35</v>
      </c>
      <c r="E30" s="88"/>
      <c r="F30" s="87">
        <f t="shared" si="0"/>
        <v>0</v>
      </c>
    </row>
    <row r="31" spans="1:6" ht="27.6">
      <c r="A31" s="65">
        <v>13</v>
      </c>
      <c r="B31" s="32" t="s">
        <v>49</v>
      </c>
      <c r="C31" s="50" t="s">
        <v>82</v>
      </c>
      <c r="D31" s="53">
        <v>0.35</v>
      </c>
      <c r="E31" s="88"/>
      <c r="F31" s="87">
        <f t="shared" si="0"/>
        <v>0</v>
      </c>
    </row>
    <row r="32" spans="1:6">
      <c r="A32" s="65"/>
      <c r="B32" s="62" t="s">
        <v>97</v>
      </c>
      <c r="C32" s="54"/>
      <c r="D32" s="53"/>
      <c r="E32" s="87"/>
      <c r="F32" s="87">
        <f>SUM(F26:F31)</f>
        <v>0</v>
      </c>
    </row>
    <row r="33" spans="1:6">
      <c r="A33" s="65"/>
      <c r="B33" s="62" t="s">
        <v>101</v>
      </c>
      <c r="C33" s="55"/>
      <c r="D33" s="53"/>
      <c r="E33" s="88"/>
      <c r="F33" s="89"/>
    </row>
    <row r="34" spans="1:6">
      <c r="A34" s="65"/>
      <c r="B34" s="62" t="s">
        <v>102</v>
      </c>
      <c r="C34" s="55"/>
      <c r="D34" s="53"/>
      <c r="E34" s="88"/>
      <c r="F34" s="89"/>
    </row>
    <row r="35" spans="1:6">
      <c r="A35" s="65"/>
      <c r="B35" s="62" t="s">
        <v>103</v>
      </c>
      <c r="C35" s="55"/>
      <c r="D35" s="53"/>
      <c r="E35" s="88"/>
      <c r="F35" s="87">
        <f>F32+F33+F34</f>
        <v>0</v>
      </c>
    </row>
    <row r="36" spans="1:6">
      <c r="A36" s="65"/>
      <c r="B36" s="66" t="s">
        <v>14</v>
      </c>
      <c r="C36" s="55"/>
      <c r="D36" s="53"/>
      <c r="E36" s="88"/>
      <c r="F36" s="87"/>
    </row>
    <row r="37" spans="1:6">
      <c r="A37" s="65">
        <v>14</v>
      </c>
      <c r="B37" s="32" t="s">
        <v>15</v>
      </c>
      <c r="C37" s="55" t="s">
        <v>83</v>
      </c>
      <c r="D37" s="68">
        <v>0.156</v>
      </c>
      <c r="E37" s="88"/>
      <c r="F37" s="87">
        <f t="shared" ref="F37:F44" si="1">D37*E37</f>
        <v>0</v>
      </c>
    </row>
    <row r="38" spans="1:6" ht="27.6">
      <c r="A38" s="65">
        <v>15</v>
      </c>
      <c r="B38" s="32" t="s">
        <v>50</v>
      </c>
      <c r="C38" s="55" t="s">
        <v>81</v>
      </c>
      <c r="D38" s="53">
        <v>1.56</v>
      </c>
      <c r="E38" s="88"/>
      <c r="F38" s="87">
        <f t="shared" si="1"/>
        <v>0</v>
      </c>
    </row>
    <row r="39" spans="1:6" ht="39.6">
      <c r="A39" s="65">
        <v>16</v>
      </c>
      <c r="B39" s="32" t="s">
        <v>17</v>
      </c>
      <c r="C39" s="55" t="s">
        <v>18</v>
      </c>
      <c r="D39" s="53">
        <v>0.45</v>
      </c>
      <c r="E39" s="88"/>
      <c r="F39" s="87">
        <f t="shared" si="1"/>
        <v>0</v>
      </c>
    </row>
    <row r="40" spans="1:6" ht="27.6">
      <c r="A40" s="65">
        <v>17</v>
      </c>
      <c r="B40" s="32" t="s">
        <v>16</v>
      </c>
      <c r="C40" s="55" t="s">
        <v>81</v>
      </c>
      <c r="D40" s="53">
        <v>2.92</v>
      </c>
      <c r="E40" s="88"/>
      <c r="F40" s="87">
        <f t="shared" si="1"/>
        <v>0</v>
      </c>
    </row>
    <row r="41" spans="1:6" ht="41.4">
      <c r="A41" s="65">
        <v>18</v>
      </c>
      <c r="B41" s="32" t="s">
        <v>19</v>
      </c>
      <c r="C41" s="55" t="s">
        <v>12</v>
      </c>
      <c r="D41" s="53">
        <v>0.45</v>
      </c>
      <c r="E41" s="88"/>
      <c r="F41" s="87">
        <f t="shared" si="1"/>
        <v>0</v>
      </c>
    </row>
    <row r="42" spans="1:6" ht="27.6">
      <c r="A42" s="65">
        <v>19</v>
      </c>
      <c r="B42" s="32" t="s">
        <v>20</v>
      </c>
      <c r="C42" s="50" t="s">
        <v>82</v>
      </c>
      <c r="D42" s="67">
        <v>0.45</v>
      </c>
      <c r="E42" s="88"/>
      <c r="F42" s="87">
        <f t="shared" si="1"/>
        <v>0</v>
      </c>
    </row>
    <row r="43" spans="1:6" ht="41.4">
      <c r="A43" s="65">
        <v>20</v>
      </c>
      <c r="B43" s="32" t="s">
        <v>21</v>
      </c>
      <c r="C43" s="55" t="s">
        <v>84</v>
      </c>
      <c r="D43" s="67">
        <v>46</v>
      </c>
      <c r="E43" s="88"/>
      <c r="F43" s="87">
        <f t="shared" si="1"/>
        <v>0</v>
      </c>
    </row>
    <row r="44" spans="1:6" ht="27.6">
      <c r="A44" s="65">
        <v>21</v>
      </c>
      <c r="B44" s="32" t="s">
        <v>51</v>
      </c>
      <c r="C44" s="55" t="s">
        <v>79</v>
      </c>
      <c r="D44" s="53">
        <v>0.25</v>
      </c>
      <c r="E44" s="88"/>
      <c r="F44" s="87">
        <f t="shared" si="1"/>
        <v>0</v>
      </c>
    </row>
    <row r="45" spans="1:6">
      <c r="A45" s="65"/>
      <c r="B45" s="62" t="s">
        <v>97</v>
      </c>
      <c r="C45" s="54"/>
      <c r="D45" s="53"/>
      <c r="E45" s="87"/>
      <c r="F45" s="87">
        <f>SUM(F37:F44)</f>
        <v>0</v>
      </c>
    </row>
    <row r="46" spans="1:6">
      <c r="A46" s="65"/>
      <c r="B46" s="62" t="s">
        <v>101</v>
      </c>
      <c r="C46" s="55"/>
      <c r="D46" s="53"/>
      <c r="E46" s="88"/>
      <c r="F46" s="89"/>
    </row>
    <row r="47" spans="1:6">
      <c r="A47" s="65"/>
      <c r="B47" s="62" t="s">
        <v>102</v>
      </c>
      <c r="C47" s="55"/>
      <c r="D47" s="53"/>
      <c r="E47" s="88"/>
      <c r="F47" s="89"/>
    </row>
    <row r="48" spans="1:6">
      <c r="A48" s="65"/>
      <c r="B48" s="62" t="s">
        <v>103</v>
      </c>
      <c r="C48" s="55"/>
      <c r="D48" s="53"/>
      <c r="E48" s="88"/>
      <c r="F48" s="87">
        <f>F45+F46+F47</f>
        <v>0</v>
      </c>
    </row>
    <row r="49" spans="1:6">
      <c r="A49" s="65"/>
      <c r="B49" s="66" t="s">
        <v>52</v>
      </c>
      <c r="C49" s="55"/>
      <c r="D49" s="53"/>
      <c r="E49" s="88"/>
      <c r="F49" s="87"/>
    </row>
    <row r="50" spans="1:6">
      <c r="A50" s="65">
        <v>22</v>
      </c>
      <c r="B50" s="32" t="s">
        <v>53</v>
      </c>
      <c r="C50" s="50" t="s">
        <v>82</v>
      </c>
      <c r="D50" s="68">
        <v>0.39410000000000001</v>
      </c>
      <c r="E50" s="88"/>
      <c r="F50" s="87">
        <f t="shared" ref="F50:F57" si="2">D50*E50</f>
        <v>0</v>
      </c>
    </row>
    <row r="51" spans="1:6">
      <c r="A51" s="65">
        <v>23</v>
      </c>
      <c r="B51" s="32" t="s">
        <v>54</v>
      </c>
      <c r="C51" s="55" t="s">
        <v>81</v>
      </c>
      <c r="D51" s="53">
        <v>3.15</v>
      </c>
      <c r="E51" s="88"/>
      <c r="F51" s="87">
        <f t="shared" si="2"/>
        <v>0</v>
      </c>
    </row>
    <row r="52" spans="1:6" ht="27.6">
      <c r="A52" s="65">
        <v>24</v>
      </c>
      <c r="B52" s="32" t="s">
        <v>26</v>
      </c>
      <c r="C52" s="50" t="s">
        <v>78</v>
      </c>
      <c r="D52" s="68">
        <v>0.39410000000000001</v>
      </c>
      <c r="E52" s="88"/>
      <c r="F52" s="87">
        <f t="shared" si="2"/>
        <v>0</v>
      </c>
    </row>
    <row r="53" spans="1:6">
      <c r="A53" s="65">
        <v>25</v>
      </c>
      <c r="B53" s="32" t="s">
        <v>27</v>
      </c>
      <c r="C53" s="55" t="s">
        <v>13</v>
      </c>
      <c r="D53" s="68">
        <v>40.1982</v>
      </c>
      <c r="E53" s="88"/>
      <c r="F53" s="87">
        <f t="shared" si="2"/>
        <v>0</v>
      </c>
    </row>
    <row r="54" spans="1:6" ht="27.6">
      <c r="A54" s="65">
        <v>26</v>
      </c>
      <c r="B54" s="32" t="s">
        <v>28</v>
      </c>
      <c r="C54" s="55" t="s">
        <v>85</v>
      </c>
      <c r="D54" s="69">
        <v>0.19705</v>
      </c>
      <c r="E54" s="88"/>
      <c r="F54" s="87">
        <f t="shared" si="2"/>
        <v>0</v>
      </c>
    </row>
    <row r="55" spans="1:6">
      <c r="A55" s="65">
        <v>27</v>
      </c>
      <c r="B55" s="32" t="s">
        <v>55</v>
      </c>
      <c r="C55" s="50" t="s">
        <v>78</v>
      </c>
      <c r="D55" s="68">
        <v>1.0699999999999999E-2</v>
      </c>
      <c r="E55" s="88"/>
      <c r="F55" s="87">
        <f t="shared" si="2"/>
        <v>0</v>
      </c>
    </row>
    <row r="56" spans="1:6">
      <c r="A56" s="65">
        <v>28</v>
      </c>
      <c r="B56" s="32" t="s">
        <v>30</v>
      </c>
      <c r="C56" s="55" t="s">
        <v>84</v>
      </c>
      <c r="D56" s="68">
        <v>1.1128</v>
      </c>
      <c r="E56" s="88"/>
      <c r="F56" s="87">
        <f t="shared" si="2"/>
        <v>0</v>
      </c>
    </row>
    <row r="57" spans="1:6" ht="27.6">
      <c r="A57" s="65">
        <v>29</v>
      </c>
      <c r="B57" s="32" t="s">
        <v>28</v>
      </c>
      <c r="C57" s="55" t="s">
        <v>85</v>
      </c>
      <c r="D57" s="68">
        <v>6.9599999999999995E-2</v>
      </c>
      <c r="E57" s="88"/>
      <c r="F57" s="87">
        <f t="shared" si="2"/>
        <v>0</v>
      </c>
    </row>
    <row r="58" spans="1:6">
      <c r="A58" s="65"/>
      <c r="B58" s="62" t="s">
        <v>97</v>
      </c>
      <c r="C58" s="54"/>
      <c r="D58" s="53"/>
      <c r="E58" s="87"/>
      <c r="F58" s="87">
        <f>SUM(F50:F57)</f>
        <v>0</v>
      </c>
    </row>
    <row r="59" spans="1:6">
      <c r="A59" s="65"/>
      <c r="B59" s="62" t="s">
        <v>101</v>
      </c>
      <c r="C59" s="55"/>
      <c r="D59" s="53"/>
      <c r="E59" s="88"/>
      <c r="F59" s="89"/>
    </row>
    <row r="60" spans="1:6">
      <c r="A60" s="65"/>
      <c r="B60" s="62" t="s">
        <v>102</v>
      </c>
      <c r="C60" s="55"/>
      <c r="D60" s="53"/>
      <c r="E60" s="88"/>
      <c r="F60" s="89"/>
    </row>
    <row r="61" spans="1:6">
      <c r="A61" s="65"/>
      <c r="B61" s="62" t="s">
        <v>103</v>
      </c>
      <c r="C61" s="55"/>
      <c r="D61" s="53"/>
      <c r="E61" s="88"/>
      <c r="F61" s="87">
        <f>F58+F59+F60</f>
        <v>0</v>
      </c>
    </row>
    <row r="62" spans="1:6" ht="26.4">
      <c r="A62" s="65"/>
      <c r="B62" s="66" t="s">
        <v>22</v>
      </c>
      <c r="C62" s="55"/>
      <c r="D62" s="53"/>
      <c r="E62" s="88"/>
      <c r="F62" s="87"/>
    </row>
    <row r="63" spans="1:6">
      <c r="A63" s="65">
        <v>30</v>
      </c>
      <c r="B63" s="32" t="s">
        <v>10</v>
      </c>
      <c r="C63" s="50" t="s">
        <v>76</v>
      </c>
      <c r="D63" s="68">
        <v>1.1999999999999999E-3</v>
      </c>
      <c r="E63" s="88"/>
      <c r="F63" s="87">
        <f t="shared" ref="F63:F72" si="3">D63*E63</f>
        <v>0</v>
      </c>
    </row>
    <row r="64" spans="1:6" ht="27.6">
      <c r="A64" s="65">
        <v>31</v>
      </c>
      <c r="B64" s="32" t="s">
        <v>23</v>
      </c>
      <c r="C64" s="50" t="s">
        <v>76</v>
      </c>
      <c r="D64" s="68">
        <v>3.2000000000000002E-3</v>
      </c>
      <c r="E64" s="88"/>
      <c r="F64" s="87">
        <f t="shared" si="3"/>
        <v>0</v>
      </c>
    </row>
    <row r="65" spans="1:11">
      <c r="A65" s="65">
        <v>32</v>
      </c>
      <c r="B65" s="32" t="s">
        <v>24</v>
      </c>
      <c r="C65" s="55" t="s">
        <v>85</v>
      </c>
      <c r="D65" s="68">
        <v>2.5999999999999999E-3</v>
      </c>
      <c r="E65" s="88"/>
      <c r="F65" s="87">
        <f t="shared" si="3"/>
        <v>0</v>
      </c>
    </row>
    <row r="66" spans="1:11">
      <c r="A66" s="65">
        <v>33</v>
      </c>
      <c r="B66" s="32" t="s">
        <v>25</v>
      </c>
      <c r="C66" s="50" t="s">
        <v>78</v>
      </c>
      <c r="D66" s="68">
        <v>1.2800000000000001E-2</v>
      </c>
      <c r="E66" s="88"/>
      <c r="F66" s="87">
        <f t="shared" si="3"/>
        <v>0</v>
      </c>
    </row>
    <row r="67" spans="1:11" ht="27.6">
      <c r="A67" s="65">
        <v>34</v>
      </c>
      <c r="B67" s="32" t="s">
        <v>26</v>
      </c>
      <c r="C67" s="50" t="s">
        <v>82</v>
      </c>
      <c r="D67" s="68">
        <v>1.2800000000000001E-2</v>
      </c>
      <c r="E67" s="88"/>
      <c r="F67" s="87">
        <f t="shared" si="3"/>
        <v>0</v>
      </c>
    </row>
    <row r="68" spans="1:11">
      <c r="A68" s="65">
        <v>35</v>
      </c>
      <c r="B68" s="32" t="s">
        <v>27</v>
      </c>
      <c r="C68" s="55" t="s">
        <v>84</v>
      </c>
      <c r="D68" s="68">
        <v>1.3056000000000001</v>
      </c>
      <c r="E68" s="88"/>
      <c r="F68" s="87">
        <f t="shared" si="3"/>
        <v>0</v>
      </c>
    </row>
    <row r="69" spans="1:11" ht="27.6">
      <c r="A69" s="65">
        <v>36</v>
      </c>
      <c r="B69" s="32" t="s">
        <v>28</v>
      </c>
      <c r="C69" s="55" t="s">
        <v>85</v>
      </c>
      <c r="D69" s="68">
        <v>2.0500000000000001E-2</v>
      </c>
      <c r="E69" s="88"/>
      <c r="F69" s="87">
        <f t="shared" si="3"/>
        <v>0</v>
      </c>
    </row>
    <row r="70" spans="1:11" ht="27.6">
      <c r="A70" s="65">
        <v>37</v>
      </c>
      <c r="B70" s="32" t="s">
        <v>29</v>
      </c>
      <c r="C70" s="50" t="s">
        <v>82</v>
      </c>
      <c r="D70" s="69">
        <v>9.6000000000000002E-4</v>
      </c>
      <c r="E70" s="88"/>
      <c r="F70" s="87">
        <f t="shared" si="3"/>
        <v>0</v>
      </c>
    </row>
    <row r="71" spans="1:11">
      <c r="A71" s="65">
        <v>38</v>
      </c>
      <c r="B71" s="32" t="s">
        <v>30</v>
      </c>
      <c r="C71" s="55" t="s">
        <v>84</v>
      </c>
      <c r="D71" s="69">
        <v>9.98E-2</v>
      </c>
      <c r="E71" s="88"/>
      <c r="F71" s="87">
        <f t="shared" si="3"/>
        <v>0</v>
      </c>
    </row>
    <row r="72" spans="1:11" ht="27.6">
      <c r="A72" s="65">
        <v>39</v>
      </c>
      <c r="B72" s="32" t="s">
        <v>28</v>
      </c>
      <c r="C72" s="55" t="s">
        <v>85</v>
      </c>
      <c r="D72" s="69">
        <v>4.8000000000000001E-4</v>
      </c>
      <c r="E72" s="88"/>
      <c r="F72" s="87">
        <f t="shared" si="3"/>
        <v>0</v>
      </c>
    </row>
    <row r="73" spans="1:11">
      <c r="A73" s="65"/>
      <c r="B73" s="62" t="s">
        <v>97</v>
      </c>
      <c r="C73" s="54"/>
      <c r="D73" s="53"/>
      <c r="E73" s="87"/>
      <c r="F73" s="87">
        <f>SUM(F63:F72)</f>
        <v>0</v>
      </c>
    </row>
    <row r="74" spans="1:11">
      <c r="A74" s="65"/>
      <c r="B74" s="62" t="s">
        <v>101</v>
      </c>
      <c r="C74" s="55"/>
      <c r="D74" s="53"/>
      <c r="E74" s="88"/>
      <c r="F74" s="89"/>
    </row>
    <row r="75" spans="1:11">
      <c r="A75" s="65"/>
      <c r="B75" s="62" t="s">
        <v>102</v>
      </c>
      <c r="C75" s="55"/>
      <c r="D75" s="53"/>
      <c r="E75" s="88"/>
      <c r="F75" s="89"/>
    </row>
    <row r="76" spans="1:11">
      <c r="A76" s="65"/>
      <c r="B76" s="62" t="s">
        <v>103</v>
      </c>
      <c r="C76" s="55"/>
      <c r="D76" s="53"/>
      <c r="E76" s="88"/>
      <c r="F76" s="87">
        <f>F73+F74+F75</f>
        <v>0</v>
      </c>
    </row>
    <row r="77" spans="1:11" ht="12.6" customHeight="1">
      <c r="A77" s="65"/>
      <c r="B77" s="32"/>
      <c r="C77" s="55"/>
      <c r="D77" s="53"/>
      <c r="E77" s="88"/>
      <c r="F77" s="88"/>
    </row>
    <row r="78" spans="1:11" s="77" customFormat="1" ht="19.8" customHeight="1">
      <c r="A78" s="72"/>
      <c r="B78" s="78" t="s">
        <v>97</v>
      </c>
      <c r="C78" s="73"/>
      <c r="D78" s="74"/>
      <c r="E78" s="90"/>
      <c r="F78" s="87">
        <f>F12+F21+F32+F45+F58+F73</f>
        <v>0</v>
      </c>
      <c r="G78" s="76"/>
      <c r="H78" s="76"/>
      <c r="I78" s="76"/>
      <c r="J78" s="76"/>
      <c r="K78" s="76"/>
    </row>
    <row r="79" spans="1:11" ht="44.25" customHeight="1">
      <c r="A79" s="28"/>
      <c r="B79" s="99" t="s">
        <v>98</v>
      </c>
      <c r="C79" s="71"/>
      <c r="D79" s="58"/>
      <c r="E79" s="91"/>
      <c r="F79" s="92">
        <f>F80+F81</f>
        <v>0</v>
      </c>
    </row>
    <row r="80" spans="1:11" ht="45" customHeight="1">
      <c r="A80" s="28"/>
      <c r="B80" s="60" t="s">
        <v>89</v>
      </c>
      <c r="C80" s="126" t="s">
        <v>86</v>
      </c>
      <c r="D80" s="127"/>
      <c r="E80" s="128"/>
      <c r="F80" s="91">
        <f>F13+F22+F33+F46+F59+F74</f>
        <v>0</v>
      </c>
    </row>
    <row r="81" spans="1:11" ht="20.25" customHeight="1">
      <c r="A81" s="28"/>
      <c r="B81" s="60" t="s">
        <v>89</v>
      </c>
      <c r="C81" s="126" t="s">
        <v>87</v>
      </c>
      <c r="D81" s="127"/>
      <c r="E81" s="128"/>
      <c r="F81" s="91">
        <f>F14+F23+F34+F47+F60+F75</f>
        <v>0</v>
      </c>
    </row>
    <row r="82" spans="1:11" ht="33.6" customHeight="1">
      <c r="A82" s="28"/>
      <c r="B82" s="60" t="s">
        <v>89</v>
      </c>
      <c r="C82" s="126" t="s">
        <v>88</v>
      </c>
      <c r="D82" s="127"/>
      <c r="E82" s="128"/>
      <c r="F82" s="87"/>
      <c r="I82"/>
      <c r="J82"/>
      <c r="K82"/>
    </row>
    <row r="83" spans="1:11">
      <c r="A83" s="28"/>
      <c r="B83" s="121" t="s">
        <v>100</v>
      </c>
      <c r="C83" s="122"/>
      <c r="D83" s="58"/>
      <c r="E83" s="93"/>
      <c r="F83" s="98">
        <f>F78+F79</f>
        <v>0</v>
      </c>
    </row>
    <row r="84" spans="1:11">
      <c r="A84" s="25"/>
      <c r="B84" s="61"/>
      <c r="C84" s="61"/>
      <c r="D84" s="25"/>
      <c r="E84" s="34"/>
      <c r="F84" s="34"/>
    </row>
    <row r="85" spans="1:11">
      <c r="A85" s="25"/>
      <c r="B85" s="95" t="s">
        <v>72</v>
      </c>
      <c r="C85" s="96"/>
      <c r="D85" s="25"/>
      <c r="E85" s="34"/>
      <c r="F85" s="34"/>
    </row>
    <row r="86" spans="1:11">
      <c r="B86" s="95" t="s">
        <v>73</v>
      </c>
      <c r="C86" s="96"/>
    </row>
    <row r="87" spans="1:11">
      <c r="B87" s="97" t="s">
        <v>74</v>
      </c>
      <c r="C87" s="97"/>
    </row>
    <row r="88" spans="1:11">
      <c r="B88" s="95" t="s">
        <v>90</v>
      </c>
      <c r="C88" s="96"/>
    </row>
  </sheetData>
  <mergeCells count="7">
    <mergeCell ref="B2:F2"/>
    <mergeCell ref="B3:D3"/>
    <mergeCell ref="B83:C83"/>
    <mergeCell ref="B8:D8"/>
    <mergeCell ref="C82:E82"/>
    <mergeCell ref="C81:E81"/>
    <mergeCell ref="C80:E8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opLeftCell="A10" zoomScale="80" zoomScaleNormal="80" workbookViewId="0">
      <selection activeCell="B17" sqref="B17:B20"/>
    </sheetView>
  </sheetViews>
  <sheetFormatPr defaultRowHeight="14.4"/>
  <cols>
    <col min="1" max="1" width="5.88671875" style="29" customWidth="1"/>
    <col min="2" max="2" width="66.33203125" style="35" customWidth="1"/>
    <col min="3" max="4" width="9.109375" style="35"/>
    <col min="5" max="6" width="12.6640625" style="35" customWidth="1"/>
    <col min="7" max="7" width="2.5546875" style="35" customWidth="1"/>
    <col min="8" max="8" width="9.109375" style="35"/>
  </cols>
  <sheetData>
    <row r="1" spans="1:6">
      <c r="A1" s="25"/>
      <c r="B1" s="34"/>
      <c r="C1" s="34"/>
      <c r="D1" s="34"/>
      <c r="E1" s="34"/>
      <c r="F1" s="34"/>
    </row>
    <row r="2" spans="1:6" ht="60.75" customHeight="1">
      <c r="A2" s="26"/>
      <c r="B2" s="119" t="s">
        <v>59</v>
      </c>
      <c r="C2" s="119"/>
      <c r="D2" s="119"/>
      <c r="E2" s="120"/>
      <c r="F2" s="120"/>
    </row>
    <row r="3" spans="1:6" ht="15">
      <c r="A3" s="26"/>
      <c r="B3" s="119" t="s">
        <v>56</v>
      </c>
      <c r="C3" s="119"/>
      <c r="D3" s="119"/>
      <c r="E3" s="36"/>
      <c r="F3" s="34"/>
    </row>
    <row r="4" spans="1:6" ht="15.6" thickBot="1">
      <c r="A4" s="27"/>
      <c r="B4" s="37"/>
      <c r="C4" s="37"/>
      <c r="D4" s="37"/>
      <c r="E4" s="38"/>
      <c r="F4" s="39"/>
    </row>
    <row r="5" spans="1:6" ht="65.25" customHeight="1">
      <c r="A5" s="30" t="s">
        <v>2</v>
      </c>
      <c r="B5" s="40" t="s">
        <v>95</v>
      </c>
      <c r="C5" s="100" t="s">
        <v>91</v>
      </c>
      <c r="D5" s="100" t="s">
        <v>92</v>
      </c>
      <c r="E5" s="100" t="s">
        <v>93</v>
      </c>
      <c r="F5" s="41" t="s">
        <v>94</v>
      </c>
    </row>
    <row r="6" spans="1:6" ht="15" thickBot="1">
      <c r="A6" s="31">
        <v>1</v>
      </c>
      <c r="B6" s="42" t="s">
        <v>3</v>
      </c>
      <c r="C6" s="43">
        <v>3</v>
      </c>
      <c r="D6" s="43">
        <v>4</v>
      </c>
      <c r="E6" s="43">
        <v>5</v>
      </c>
      <c r="F6" s="44">
        <v>6</v>
      </c>
    </row>
    <row r="7" spans="1:6">
      <c r="A7" s="63"/>
      <c r="B7" s="45"/>
      <c r="C7" s="46"/>
      <c r="D7" s="46"/>
      <c r="E7" s="46"/>
      <c r="F7" s="47"/>
    </row>
    <row r="8" spans="1:6">
      <c r="A8" s="64"/>
      <c r="B8" s="123" t="s">
        <v>32</v>
      </c>
      <c r="C8" s="124"/>
      <c r="D8" s="125"/>
      <c r="E8" s="48"/>
      <c r="F8" s="49"/>
    </row>
    <row r="9" spans="1:6" ht="41.4">
      <c r="A9" s="65">
        <v>1</v>
      </c>
      <c r="B9" s="32" t="s">
        <v>33</v>
      </c>
      <c r="C9" s="50" t="s">
        <v>76</v>
      </c>
      <c r="D9" s="85">
        <v>4.8999999999999998E-3</v>
      </c>
      <c r="E9" s="89"/>
      <c r="F9" s="87">
        <f>D9*E9</f>
        <v>0</v>
      </c>
    </row>
    <row r="10" spans="1:6" ht="15">
      <c r="A10" s="65">
        <v>2</v>
      </c>
      <c r="B10" s="33" t="s">
        <v>58</v>
      </c>
      <c r="C10" s="50"/>
      <c r="D10" s="86"/>
      <c r="E10" s="51"/>
      <c r="F10" s="52"/>
    </row>
    <row r="11" spans="1:6" ht="30">
      <c r="A11" s="65">
        <v>3</v>
      </c>
      <c r="B11" s="33" t="s">
        <v>34</v>
      </c>
      <c r="C11" s="50" t="s">
        <v>76</v>
      </c>
      <c r="D11" s="86">
        <v>2.2859999999999998E-2</v>
      </c>
      <c r="E11" s="89"/>
      <c r="F11" s="87">
        <f t="shared" ref="F11:F16" si="0">D11*E11</f>
        <v>0</v>
      </c>
    </row>
    <row r="12" spans="1:6">
      <c r="A12" s="65">
        <v>4</v>
      </c>
      <c r="B12" s="32" t="s">
        <v>35</v>
      </c>
      <c r="C12" s="55" t="s">
        <v>81</v>
      </c>
      <c r="D12" s="53">
        <v>2.5099999999999998</v>
      </c>
      <c r="E12" s="89"/>
      <c r="F12" s="87">
        <f t="shared" si="0"/>
        <v>0</v>
      </c>
    </row>
    <row r="13" spans="1:6" ht="41.4">
      <c r="A13" s="65">
        <v>5</v>
      </c>
      <c r="B13" s="32" t="s">
        <v>36</v>
      </c>
      <c r="C13" s="50" t="s">
        <v>82</v>
      </c>
      <c r="D13" s="67">
        <v>7.5999999999999998E-2</v>
      </c>
      <c r="E13" s="89"/>
      <c r="F13" s="87">
        <f t="shared" si="0"/>
        <v>0</v>
      </c>
    </row>
    <row r="14" spans="1:6" ht="27.6">
      <c r="A14" s="65">
        <v>6</v>
      </c>
      <c r="B14" s="81" t="s">
        <v>37</v>
      </c>
      <c r="C14" s="55" t="s">
        <v>84</v>
      </c>
      <c r="D14" s="67">
        <v>7.7519999999999998</v>
      </c>
      <c r="E14" s="89"/>
      <c r="F14" s="87">
        <f t="shared" si="0"/>
        <v>0</v>
      </c>
    </row>
    <row r="15" spans="1:6">
      <c r="A15" s="65">
        <v>7</v>
      </c>
      <c r="B15" s="32" t="s">
        <v>38</v>
      </c>
      <c r="C15" s="55" t="s">
        <v>79</v>
      </c>
      <c r="D15" s="53">
        <v>0.08</v>
      </c>
      <c r="E15" s="89"/>
      <c r="F15" s="87">
        <f t="shared" si="0"/>
        <v>0</v>
      </c>
    </row>
    <row r="16" spans="1:6">
      <c r="A16" s="65">
        <v>8</v>
      </c>
      <c r="B16" s="32" t="s">
        <v>39</v>
      </c>
      <c r="C16" s="55" t="s">
        <v>96</v>
      </c>
      <c r="D16" s="82">
        <v>8</v>
      </c>
      <c r="E16" s="89"/>
      <c r="F16" s="87">
        <f t="shared" si="0"/>
        <v>0</v>
      </c>
    </row>
    <row r="17" spans="1:11">
      <c r="A17" s="65"/>
      <c r="B17" s="62" t="s">
        <v>97</v>
      </c>
      <c r="C17" s="54"/>
      <c r="D17" s="53"/>
      <c r="E17" s="52"/>
      <c r="F17" s="87">
        <f>SUM(F9:F16)</f>
        <v>0</v>
      </c>
      <c r="I17" s="35"/>
      <c r="J17" s="35"/>
      <c r="K17" s="35"/>
    </row>
    <row r="18" spans="1:11">
      <c r="A18" s="65"/>
      <c r="B18" s="62" t="s">
        <v>101</v>
      </c>
      <c r="C18" s="55"/>
      <c r="D18" s="53"/>
      <c r="E18" s="56"/>
      <c r="F18" s="89"/>
      <c r="I18" s="35"/>
      <c r="J18" s="35"/>
      <c r="K18" s="35"/>
    </row>
    <row r="19" spans="1:11">
      <c r="A19" s="65"/>
      <c r="B19" s="62" t="s">
        <v>102</v>
      </c>
      <c r="C19" s="55"/>
      <c r="D19" s="53"/>
      <c r="E19" s="56"/>
      <c r="F19" s="89"/>
      <c r="I19" s="35"/>
      <c r="J19" s="35"/>
      <c r="K19" s="35"/>
    </row>
    <row r="20" spans="1:11">
      <c r="A20" s="65"/>
      <c r="B20" s="62" t="s">
        <v>103</v>
      </c>
      <c r="C20" s="55"/>
      <c r="D20" s="53"/>
      <c r="E20" s="56"/>
      <c r="F20" s="87">
        <f>F17+F18+F19</f>
        <v>0</v>
      </c>
      <c r="I20" s="35"/>
      <c r="J20" s="35"/>
      <c r="K20" s="35"/>
    </row>
    <row r="21" spans="1:11" ht="15.6" customHeight="1">
      <c r="A21" s="65"/>
      <c r="B21" s="32"/>
      <c r="C21" s="55"/>
      <c r="D21" s="53"/>
      <c r="E21" s="56"/>
      <c r="F21" s="88"/>
    </row>
    <row r="22" spans="1:11">
      <c r="A22" s="72"/>
      <c r="B22" s="78" t="s">
        <v>97</v>
      </c>
      <c r="C22" s="73"/>
      <c r="D22" s="74"/>
      <c r="E22" s="75"/>
      <c r="F22" s="87">
        <f>F17</f>
        <v>0</v>
      </c>
      <c r="G22" s="76"/>
      <c r="H22" s="76"/>
    </row>
    <row r="23" spans="1:11" ht="45.75" customHeight="1">
      <c r="A23" s="28"/>
      <c r="B23" s="70" t="s">
        <v>98</v>
      </c>
      <c r="C23" s="71"/>
      <c r="D23" s="58"/>
      <c r="E23" s="59"/>
      <c r="F23" s="92">
        <f>F24+F25</f>
        <v>0</v>
      </c>
    </row>
    <row r="24" spans="1:11" ht="51.75" customHeight="1">
      <c r="A24" s="28"/>
      <c r="B24" s="60" t="s">
        <v>99</v>
      </c>
      <c r="C24" s="126" t="s">
        <v>86</v>
      </c>
      <c r="D24" s="127"/>
      <c r="E24" s="128"/>
      <c r="F24" s="87">
        <f>F18</f>
        <v>0</v>
      </c>
    </row>
    <row r="25" spans="1:11" ht="19.5" customHeight="1">
      <c r="A25" s="28"/>
      <c r="B25" s="60" t="s">
        <v>89</v>
      </c>
      <c r="C25" s="126" t="s">
        <v>87</v>
      </c>
      <c r="D25" s="127"/>
      <c r="E25" s="128"/>
      <c r="F25" s="87">
        <f>F19</f>
        <v>0</v>
      </c>
    </row>
    <row r="26" spans="1:11" ht="27.6" customHeight="1">
      <c r="A26" s="28"/>
      <c r="B26" s="60" t="s">
        <v>89</v>
      </c>
      <c r="C26" s="126" t="s">
        <v>88</v>
      </c>
      <c r="D26" s="127"/>
      <c r="E26" s="128"/>
      <c r="F26" s="87"/>
    </row>
    <row r="27" spans="1:11" ht="19.5" customHeight="1">
      <c r="A27" s="28"/>
      <c r="B27" s="121" t="s">
        <v>100</v>
      </c>
      <c r="C27" s="122"/>
      <c r="D27" s="58"/>
      <c r="E27" s="51"/>
      <c r="F27" s="87">
        <f>F23+F22</f>
        <v>0</v>
      </c>
    </row>
    <row r="28" spans="1:11">
      <c r="A28" s="25"/>
      <c r="B28" s="61"/>
      <c r="C28" s="61"/>
      <c r="D28" s="25"/>
      <c r="E28" s="34"/>
      <c r="F28" s="34"/>
    </row>
    <row r="29" spans="1:11">
      <c r="A29" s="25"/>
      <c r="B29" s="95" t="s">
        <v>72</v>
      </c>
      <c r="C29" s="96"/>
      <c r="D29" s="25"/>
      <c r="E29" s="34"/>
      <c r="F29" s="34"/>
    </row>
    <row r="30" spans="1:11">
      <c r="B30" s="95" t="s">
        <v>73</v>
      </c>
      <c r="C30" s="96"/>
    </row>
    <row r="31" spans="1:11">
      <c r="B31" s="97" t="s">
        <v>74</v>
      </c>
      <c r="C31" s="97"/>
    </row>
    <row r="32" spans="1:11">
      <c r="B32" s="95" t="s">
        <v>90</v>
      </c>
      <c r="C32" s="96"/>
    </row>
  </sheetData>
  <mergeCells count="7">
    <mergeCell ref="B2:F2"/>
    <mergeCell ref="B27:C27"/>
    <mergeCell ref="B3:D3"/>
    <mergeCell ref="B8:D8"/>
    <mergeCell ref="C24:E24"/>
    <mergeCell ref="C25:E25"/>
    <mergeCell ref="C26:E2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Сумм Ведом -Копысь</vt:lpstr>
      <vt:lpstr>ЛокСм-1АС</vt:lpstr>
      <vt:lpstr>ЛокСм-2 ГП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Рыбак Юрий А.</dc:creator>
  <cp:lastModifiedBy>Natali</cp:lastModifiedBy>
  <dcterms:created xsi:type="dcterms:W3CDTF">2019-05-13T12:45:03Z</dcterms:created>
  <dcterms:modified xsi:type="dcterms:W3CDTF">2020-03-27T12:01:39Z</dcterms:modified>
</cp:coreProperties>
</file>