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aida.andino\United Nations Development Programme\Adquisiciones HN - Documents\2020\GOBERNABILIDAD\RNP\IAL_SEGUROS\Listado de Personal\"/>
    </mc:Choice>
  </mc:AlternateContent>
  <xr:revisionPtr revIDLastSave="989" documentId="11_949D85A9F459A82530555D51B35DA88033F74514" xr6:coauthVersionLast="44" xr6:coauthVersionMax="44" xr10:uidLastSave="{B15BC386-2F73-4397-A52C-44EE0BC519D4}"/>
  <bookViews>
    <workbookView xWindow="0" yWindow="500" windowWidth="18880" windowHeight="9700" tabRatio="829" firstSheet="8" activeTab="18" xr2:uid="{00000000-000D-0000-FFFF-FFFF00000000}"/>
  </bookViews>
  <sheets>
    <sheet name="Promedio por departamento" sheetId="19" r:id="rId1"/>
    <sheet name="CNO-TGU" sheetId="2" r:id="rId2"/>
    <sheet name="Atlantida" sheetId="1" r:id="rId3"/>
    <sheet name="Colon" sheetId="3" r:id="rId4"/>
    <sheet name="Comayagua" sheetId="4" r:id="rId5"/>
    <sheet name="Copan" sheetId="5" r:id="rId6"/>
    <sheet name="Cortes" sheetId="6" r:id="rId7"/>
    <sheet name="Choluteca" sheetId="7" r:id="rId8"/>
    <sheet name="El Paraiso" sheetId="8" r:id="rId9"/>
    <sheet name="Francisco Morazan" sheetId="9" r:id="rId10"/>
    <sheet name="Intibuca" sheetId="10" r:id="rId11"/>
    <sheet name="Islas de la bahia" sheetId="11" r:id="rId12"/>
    <sheet name="La Paz" sheetId="12" r:id="rId13"/>
    <sheet name="Lempira" sheetId="13" r:id="rId14"/>
    <sheet name="Ocotepeque" sheetId="14" r:id="rId15"/>
    <sheet name="Olancho" sheetId="15" r:id="rId16"/>
    <sheet name="Santa Barbara" sheetId="16" r:id="rId17"/>
    <sheet name="Valle" sheetId="17" r:id="rId18"/>
    <sheet name="Yoro" sheetId="1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9" l="1"/>
  <c r="C26" i="19"/>
  <c r="C27" i="19" l="1"/>
  <c r="D140" i="2" l="1"/>
  <c r="D136" i="2"/>
  <c r="D130" i="2"/>
  <c r="D128" i="2"/>
  <c r="D126" i="2"/>
  <c r="D122" i="2"/>
  <c r="D113" i="2"/>
  <c r="D93" i="2"/>
  <c r="D86" i="2"/>
  <c r="D50" i="2"/>
  <c r="D37" i="2"/>
  <c r="D36" i="4" l="1"/>
  <c r="C8" i="19" s="1"/>
  <c r="D123" i="2" l="1"/>
  <c r="D143" i="2" l="1"/>
  <c r="D142" i="2"/>
  <c r="D141" i="2"/>
  <c r="D139" i="2"/>
  <c r="D138" i="2"/>
  <c r="D137" i="2"/>
  <c r="D135" i="2"/>
  <c r="D134" i="2"/>
  <c r="D133" i="2"/>
  <c r="D132" i="2"/>
  <c r="D131" i="2"/>
  <c r="D129" i="2"/>
  <c r="D127" i="2"/>
  <c r="D125" i="2"/>
  <c r="D124" i="2"/>
  <c r="D121" i="2"/>
  <c r="D120" i="2"/>
  <c r="D119" i="2"/>
  <c r="D118" i="2"/>
  <c r="D117" i="2"/>
  <c r="D116" i="2"/>
  <c r="D115" i="2"/>
  <c r="D114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2" i="2"/>
  <c r="D91" i="2"/>
  <c r="D90" i="2"/>
  <c r="D89" i="2"/>
  <c r="D88" i="2"/>
  <c r="D87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49" i="2"/>
  <c r="D48" i="2"/>
  <c r="D47" i="2"/>
  <c r="D46" i="2"/>
  <c r="D45" i="2"/>
  <c r="D44" i="2"/>
  <c r="D43" i="2"/>
  <c r="D42" i="2"/>
  <c r="D41" i="2"/>
  <c r="D40" i="2"/>
  <c r="D39" i="2"/>
  <c r="D38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47" i="2" l="1"/>
  <c r="E5" i="19" s="1"/>
  <c r="D146" i="2"/>
  <c r="D5" i="19" s="1"/>
  <c r="D145" i="2"/>
  <c r="C5" i="19" s="1"/>
  <c r="D23" i="17"/>
  <c r="E21" i="19" s="1"/>
  <c r="D22" i="17"/>
  <c r="D21" i="19" s="1"/>
  <c r="D21" i="17"/>
  <c r="C21" i="19" s="1"/>
  <c r="D51" i="16"/>
  <c r="E20" i="19" s="1"/>
  <c r="D50" i="16"/>
  <c r="D20" i="19" s="1"/>
  <c r="D49" i="16"/>
  <c r="C20" i="19" s="1"/>
  <c r="D45" i="15"/>
  <c r="E19" i="19" s="1"/>
  <c r="D44" i="15"/>
  <c r="D19" i="19" s="1"/>
  <c r="D43" i="15"/>
  <c r="C19" i="19" s="1"/>
  <c r="D30" i="14"/>
  <c r="E18" i="19" s="1"/>
  <c r="D29" i="14"/>
  <c r="D18" i="19" s="1"/>
  <c r="D28" i="14"/>
  <c r="C18" i="19" s="1"/>
  <c r="D41" i="13"/>
  <c r="E17" i="19" s="1"/>
  <c r="D40" i="13"/>
  <c r="D17" i="19" s="1"/>
  <c r="D39" i="13"/>
  <c r="C17" i="19" s="1"/>
  <c r="D33" i="12"/>
  <c r="E16" i="19" s="1"/>
  <c r="D32" i="12"/>
  <c r="D16" i="19" s="1"/>
  <c r="D31" i="12"/>
  <c r="C16" i="19" s="1"/>
  <c r="D17" i="11" l="1"/>
  <c r="E15" i="19" s="1"/>
  <c r="D16" i="11"/>
  <c r="D15" i="19" s="1"/>
  <c r="D15" i="11"/>
  <c r="C15" i="19" s="1"/>
  <c r="D31" i="10"/>
  <c r="E14" i="19" s="1"/>
  <c r="D30" i="10"/>
  <c r="D14" i="19" s="1"/>
  <c r="D29" i="10"/>
  <c r="C14" i="19" s="1"/>
  <c r="D67" i="9"/>
  <c r="D13" i="19" s="1"/>
  <c r="D68" i="9"/>
  <c r="E13" i="19" s="1"/>
  <c r="D66" i="9"/>
  <c r="C13" i="19" s="1"/>
  <c r="D38" i="8"/>
  <c r="E12" i="19" s="1"/>
  <c r="D37" i="8"/>
  <c r="D12" i="19" s="1"/>
  <c r="D36" i="8"/>
  <c r="C12" i="19" s="1"/>
  <c r="D37" i="18" l="1"/>
  <c r="C22" i="19" s="1"/>
  <c r="D39" i="18"/>
  <c r="E22" i="19" s="1"/>
  <c r="D38" i="18"/>
  <c r="D22" i="19" s="1"/>
  <c r="D36" i="7" l="1"/>
  <c r="E11" i="19" s="1"/>
  <c r="D35" i="7"/>
  <c r="D11" i="19" s="1"/>
  <c r="D34" i="7"/>
  <c r="C11" i="19" s="1"/>
  <c r="D54" i="6"/>
  <c r="E10" i="19" s="1"/>
  <c r="D53" i="6"/>
  <c r="D10" i="19" s="1"/>
  <c r="D52" i="6"/>
  <c r="C10" i="19" s="1"/>
  <c r="D39" i="5"/>
  <c r="C9" i="19" s="1"/>
  <c r="D41" i="5"/>
  <c r="E9" i="19" s="1"/>
  <c r="D40" i="5"/>
  <c r="D9" i="19" s="1"/>
  <c r="D38" i="4"/>
  <c r="E8" i="19" s="1"/>
  <c r="D37" i="4"/>
  <c r="D8" i="19" s="1"/>
  <c r="D25" i="1"/>
  <c r="C6" i="19" s="1"/>
  <c r="D27" i="1"/>
  <c r="E6" i="19" s="1"/>
  <c r="D26" i="1"/>
  <c r="D6" i="19" s="1"/>
  <c r="D27" i="3"/>
  <c r="E7" i="19" s="1"/>
  <c r="D26" i="3"/>
  <c r="D7" i="19" s="1"/>
  <c r="D25" i="3"/>
  <c r="C7" i="19" s="1"/>
</calcChain>
</file>

<file path=xl/sharedStrings.xml><?xml version="1.0" encoding="utf-8"?>
<sst xmlns="http://schemas.openxmlformats.org/spreadsheetml/2006/main" count="840" uniqueCount="85">
  <si>
    <t>Ítem</t>
  </si>
  <si>
    <t>No. de Identidad</t>
  </si>
  <si>
    <t>Fecha de Nacimiento</t>
  </si>
  <si>
    <t>0318-1982-01276</t>
  </si>
  <si>
    <t>0301-1992-01197</t>
  </si>
  <si>
    <t>0313-1991-00317</t>
  </si>
  <si>
    <t>1213-1995-00049</t>
  </si>
  <si>
    <t>0101-1979-01311</t>
  </si>
  <si>
    <t>0318-1997-00310</t>
  </si>
  <si>
    <t>0318-1992-00910</t>
  </si>
  <si>
    <t>0301-1994-02673</t>
  </si>
  <si>
    <t>1202-1988-00130</t>
  </si>
  <si>
    <t>0317-2002-00019</t>
  </si>
  <si>
    <t>0318-1996-01189</t>
  </si>
  <si>
    <t>0301-1988-01908</t>
  </si>
  <si>
    <t>1619-1972-00047</t>
  </si>
  <si>
    <t>0319-1981-00293</t>
  </si>
  <si>
    <t>0319-1950-00044</t>
  </si>
  <si>
    <t>0301-1988-00700</t>
  </si>
  <si>
    <t>0803-1963-00491</t>
  </si>
  <si>
    <t>0318-1985-01400</t>
  </si>
  <si>
    <t>0301-1992-01020</t>
  </si>
  <si>
    <t>0312-1979-00022</t>
  </si>
  <si>
    <t>0312-1989-00152</t>
  </si>
  <si>
    <t>0318-1985-02499</t>
  </si>
  <si>
    <t>0301-1987-00611</t>
  </si>
  <si>
    <t>0301-1995-00376</t>
  </si>
  <si>
    <t>0302-1969-00019</t>
  </si>
  <si>
    <t>1001-1986-00172</t>
  </si>
  <si>
    <t>0301-1996-01484</t>
  </si>
  <si>
    <t>0319-1987-00413</t>
  </si>
  <si>
    <t>C-N-O</t>
  </si>
  <si>
    <t>Yoro</t>
  </si>
  <si>
    <t>Valle</t>
  </si>
  <si>
    <t>Olancho</t>
  </si>
  <si>
    <t>Ocotepeque</t>
  </si>
  <si>
    <t>Lempira</t>
  </si>
  <si>
    <t>La Paz</t>
  </si>
  <si>
    <t>Choluteca</t>
  </si>
  <si>
    <t>Comayagua</t>
  </si>
  <si>
    <t>Departamento</t>
  </si>
  <si>
    <t>Edad</t>
  </si>
  <si>
    <t>Promedio</t>
  </si>
  <si>
    <t>Edad Maxima</t>
  </si>
  <si>
    <t>Edad Minima</t>
  </si>
  <si>
    <t>0301-1996-01833</t>
  </si>
  <si>
    <t>Edad Promedio</t>
  </si>
  <si>
    <t>N°</t>
  </si>
  <si>
    <t>Edad Max</t>
  </si>
  <si>
    <t>Edad Min</t>
  </si>
  <si>
    <t>Total Coor/Superv</t>
  </si>
  <si>
    <t>Total CNO</t>
  </si>
  <si>
    <t>Total personal RNP</t>
  </si>
  <si>
    <t>ANEXO 1 - LISTADO DE PERSONAL</t>
  </si>
  <si>
    <t>Atlántida</t>
  </si>
  <si>
    <t>Colón</t>
  </si>
  <si>
    <t>Copán</t>
  </si>
  <si>
    <t>Cortés</t>
  </si>
  <si>
    <t>El Paraíso</t>
  </si>
  <si>
    <t>Francisco Morazán</t>
  </si>
  <si>
    <t>Intibucá</t>
  </si>
  <si>
    <t>Islas de la Bahía</t>
  </si>
  <si>
    <t>Santa Bárbara</t>
  </si>
  <si>
    <t>PERSONAL CON SEDE EN EL CNO EN TEGUCIGALPA, MDC</t>
  </si>
  <si>
    <t>Género</t>
  </si>
  <si>
    <t>Masculino</t>
  </si>
  <si>
    <t>Femenino</t>
  </si>
  <si>
    <t>Departamento Atlantida</t>
  </si>
  <si>
    <t>Departamento de Colón</t>
  </si>
  <si>
    <t>Departamento de Comayagua</t>
  </si>
  <si>
    <t>Departamento de Copán</t>
  </si>
  <si>
    <t>Departamento de Cortés</t>
  </si>
  <si>
    <t>Departamento de Choluteca</t>
  </si>
  <si>
    <t>Departamento de El Paraíso</t>
  </si>
  <si>
    <t>Departamento de Francisco Morazán</t>
  </si>
  <si>
    <t>Departamento de Intibucá</t>
  </si>
  <si>
    <t>Departamento de Islas de la Bahía</t>
  </si>
  <si>
    <t>Femenio</t>
  </si>
  <si>
    <t>Departamento de La Paz</t>
  </si>
  <si>
    <t>Departamento de Lempira</t>
  </si>
  <si>
    <t>Departamento de Yoro</t>
  </si>
  <si>
    <t>Departamento de Valle</t>
  </si>
  <si>
    <t>Departamento de Santa Bárbara</t>
  </si>
  <si>
    <t>Departamento de Ocotepeque</t>
  </si>
  <si>
    <t>Departamento de Olancho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</si>
</sst>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wrapText="1"/>
    </xf>
    <xf numFmtId="14" fontId="2" fillId="0" borderId="0" xfId="0" applyNumberFormat="1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2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/>
    <xf numFmtId="0" fontId="0" fillId="0" borderId="0" xfId="0" applyBorder="1"/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1" fontId="0" fillId="0" borderId="0" xfId="0" applyNumberFormat="1"/>
    <xf numFmtId="1" fontId="6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workbookViewId="0">
      <selection activeCell="H7" sqref="H6:H7"/>
    </sheetView>
  </sheetViews>
  <sheetFormatPr defaultColWidth="11.54296875" defaultRowHeight="14.5" x14ac:dyDescent="0.35"/>
  <cols>
    <col min="1" max="1" width="3.08984375" bestFit="1" customWidth="1"/>
    <col min="2" max="2" width="17.36328125" bestFit="1" customWidth="1"/>
  </cols>
  <sheetData>
    <row r="1" spans="1:5" ht="15.5" x14ac:dyDescent="0.35">
      <c r="A1" s="63" t="s">
        <v>53</v>
      </c>
      <c r="B1" s="64"/>
      <c r="C1" s="64"/>
      <c r="D1" s="64"/>
      <c r="E1" s="65"/>
    </row>
    <row r="3" spans="1:5" ht="15.75" customHeight="1" x14ac:dyDescent="0.35">
      <c r="A3" s="61" t="s">
        <v>46</v>
      </c>
      <c r="B3" s="61"/>
      <c r="C3" s="61"/>
      <c r="D3" s="61"/>
      <c r="E3" s="61"/>
    </row>
    <row r="4" spans="1:5" ht="15" customHeight="1" x14ac:dyDescent="0.35">
      <c r="A4" s="62" t="s">
        <v>47</v>
      </c>
      <c r="B4" s="62" t="s">
        <v>40</v>
      </c>
      <c r="C4" s="62" t="s">
        <v>42</v>
      </c>
      <c r="D4" s="62" t="s">
        <v>48</v>
      </c>
      <c r="E4" s="62" t="s">
        <v>49</v>
      </c>
    </row>
    <row r="5" spans="1:5" ht="15" customHeight="1" x14ac:dyDescent="0.35">
      <c r="A5" s="39">
        <v>0</v>
      </c>
      <c r="B5" s="39" t="s">
        <v>31</v>
      </c>
      <c r="C5" s="55">
        <f>'CNO-TGU'!D145</f>
        <v>36.884057971014492</v>
      </c>
      <c r="D5" s="39">
        <f>'CNO-TGU'!D146</f>
        <v>67</v>
      </c>
      <c r="E5" s="39">
        <f>'CNO-TGU'!D147</f>
        <v>21</v>
      </c>
    </row>
    <row r="6" spans="1:5" x14ac:dyDescent="0.35">
      <c r="A6" s="39">
        <v>1</v>
      </c>
      <c r="B6" s="39" t="s">
        <v>54</v>
      </c>
      <c r="C6" s="55">
        <f>Atlantida!D25</f>
        <v>38</v>
      </c>
      <c r="D6" s="39">
        <f>Atlantida!D26</f>
        <v>56</v>
      </c>
      <c r="E6" s="39">
        <f>Atlantida!D27</f>
        <v>23</v>
      </c>
    </row>
    <row r="7" spans="1:5" x14ac:dyDescent="0.35">
      <c r="A7" s="39">
        <v>2</v>
      </c>
      <c r="B7" s="39" t="s">
        <v>55</v>
      </c>
      <c r="C7" s="55">
        <f>Colon!D25</f>
        <v>33.388888888888886</v>
      </c>
      <c r="D7" s="39">
        <f>Colon!D26</f>
        <v>51</v>
      </c>
      <c r="E7" s="39">
        <f>Colon!D27</f>
        <v>23</v>
      </c>
    </row>
    <row r="8" spans="1:5" x14ac:dyDescent="0.35">
      <c r="A8" s="39">
        <v>3</v>
      </c>
      <c r="B8" s="39" t="s">
        <v>39</v>
      </c>
      <c r="C8" s="55">
        <f>Comayagua!D36</f>
        <v>34.03448275862069</v>
      </c>
      <c r="D8" s="39">
        <f>Comayagua!D37</f>
        <v>70</v>
      </c>
      <c r="E8" s="39">
        <f>Comayagua!D38</f>
        <v>19</v>
      </c>
    </row>
    <row r="9" spans="1:5" x14ac:dyDescent="0.35">
      <c r="A9" s="39">
        <v>4</v>
      </c>
      <c r="B9" s="39" t="s">
        <v>56</v>
      </c>
      <c r="C9" s="55">
        <f>Copan!D39</f>
        <v>35.625</v>
      </c>
      <c r="D9" s="39">
        <f>Copan!D40</f>
        <v>59</v>
      </c>
      <c r="E9" s="39">
        <f>Copan!D41</f>
        <v>22</v>
      </c>
    </row>
    <row r="10" spans="1:5" x14ac:dyDescent="0.35">
      <c r="A10" s="39">
        <v>5</v>
      </c>
      <c r="B10" s="39" t="s">
        <v>57</v>
      </c>
      <c r="C10" s="55">
        <f>Cortes!D52</f>
        <v>38.466666666666669</v>
      </c>
      <c r="D10" s="39">
        <f>Cortes!D53</f>
        <v>57</v>
      </c>
      <c r="E10" s="39">
        <f>Cortes!D54</f>
        <v>19</v>
      </c>
    </row>
    <row r="11" spans="1:5" x14ac:dyDescent="0.35">
      <c r="A11" s="39">
        <v>6</v>
      </c>
      <c r="B11" s="39" t="s">
        <v>38</v>
      </c>
      <c r="C11" s="55">
        <f>Choluteca!D34</f>
        <v>31.555555555555557</v>
      </c>
      <c r="D11" s="39">
        <f>Choluteca!D35</f>
        <v>43</v>
      </c>
      <c r="E11" s="39">
        <f>Choluteca!D36</f>
        <v>23</v>
      </c>
    </row>
    <row r="12" spans="1:5" x14ac:dyDescent="0.35">
      <c r="A12" s="39">
        <v>7</v>
      </c>
      <c r="B12" s="39" t="s">
        <v>58</v>
      </c>
      <c r="C12" s="55">
        <f>'El Paraiso'!D36</f>
        <v>37.137931034482762</v>
      </c>
      <c r="D12" s="39">
        <f>'El Paraiso'!D37</f>
        <v>58</v>
      </c>
      <c r="E12" s="39">
        <f>'El Paraiso'!D38</f>
        <v>25</v>
      </c>
    </row>
    <row r="13" spans="1:5" x14ac:dyDescent="0.35">
      <c r="A13" s="39">
        <v>8</v>
      </c>
      <c r="B13" s="39" t="s">
        <v>59</v>
      </c>
      <c r="C13" s="55">
        <f>'Francisco Morazan'!D66</f>
        <v>36.152542372881356</v>
      </c>
      <c r="D13" s="39">
        <f>'Francisco Morazan'!D67</f>
        <v>67</v>
      </c>
      <c r="E13" s="39">
        <f>'Francisco Morazan'!D68</f>
        <v>23</v>
      </c>
    </row>
    <row r="14" spans="1:5" x14ac:dyDescent="0.35">
      <c r="A14" s="39">
        <v>10</v>
      </c>
      <c r="B14" s="39" t="s">
        <v>60</v>
      </c>
      <c r="C14" s="55">
        <f>Intibuca!D29</f>
        <v>34.272727272727273</v>
      </c>
      <c r="D14" s="39">
        <f>Intibuca!D30</f>
        <v>59</v>
      </c>
      <c r="E14" s="39">
        <f>Intibuca!D31</f>
        <v>22</v>
      </c>
    </row>
    <row r="15" spans="1:5" x14ac:dyDescent="0.35">
      <c r="A15" s="39">
        <v>11</v>
      </c>
      <c r="B15" s="39" t="s">
        <v>61</v>
      </c>
      <c r="C15" s="55">
        <f>'Islas de la bahia'!D15</f>
        <v>39</v>
      </c>
      <c r="D15" s="39">
        <f>'Islas de la bahia'!D16</f>
        <v>61</v>
      </c>
      <c r="E15" s="39">
        <f>'Islas de la bahia'!D17</f>
        <v>21</v>
      </c>
    </row>
    <row r="16" spans="1:5" x14ac:dyDescent="0.35">
      <c r="A16" s="39">
        <v>12</v>
      </c>
      <c r="B16" s="39" t="s">
        <v>37</v>
      </c>
      <c r="C16" s="55">
        <f>'La Paz'!D31</f>
        <v>33.666666666666664</v>
      </c>
      <c r="D16" s="39">
        <f>'La Paz'!D32</f>
        <v>45</v>
      </c>
      <c r="E16" s="39">
        <f>'La Paz'!D33</f>
        <v>25</v>
      </c>
    </row>
    <row r="17" spans="1:5" x14ac:dyDescent="0.35">
      <c r="A17" s="39">
        <v>13</v>
      </c>
      <c r="B17" s="39" t="s">
        <v>36</v>
      </c>
      <c r="C17" s="55">
        <f>Lempira!D39</f>
        <v>33.96875</v>
      </c>
      <c r="D17" s="39">
        <f>Lempira!D40</f>
        <v>57</v>
      </c>
      <c r="E17" s="39">
        <f>Lempira!D41</f>
        <v>19</v>
      </c>
    </row>
    <row r="18" spans="1:5" x14ac:dyDescent="0.35">
      <c r="A18" s="39">
        <v>14</v>
      </c>
      <c r="B18" s="39" t="s">
        <v>35</v>
      </c>
      <c r="C18" s="55">
        <f>Ocotepeque!D28</f>
        <v>33.428571428571431</v>
      </c>
      <c r="D18" s="39">
        <f>Ocotepeque!D29</f>
        <v>48</v>
      </c>
      <c r="E18" s="39">
        <f>Ocotepeque!D30</f>
        <v>22</v>
      </c>
    </row>
    <row r="19" spans="1:5" x14ac:dyDescent="0.35">
      <c r="A19" s="39">
        <v>15</v>
      </c>
      <c r="B19" s="39" t="s">
        <v>34</v>
      </c>
      <c r="C19" s="55">
        <f>Olancho!D43</f>
        <v>34.575757575757578</v>
      </c>
      <c r="D19" s="39">
        <f>Olancho!D44</f>
        <v>67</v>
      </c>
      <c r="E19" s="39">
        <f>Olancho!D45</f>
        <v>24</v>
      </c>
    </row>
    <row r="20" spans="1:5" x14ac:dyDescent="0.35">
      <c r="A20" s="39">
        <v>16</v>
      </c>
      <c r="B20" s="39" t="s">
        <v>62</v>
      </c>
      <c r="C20" s="55">
        <f>'Santa Barbara'!D49</f>
        <v>33.476190476190474</v>
      </c>
      <c r="D20" s="39">
        <f>'Santa Barbara'!D50</f>
        <v>58</v>
      </c>
      <c r="E20" s="39">
        <f>'Santa Barbara'!D51</f>
        <v>22</v>
      </c>
    </row>
    <row r="21" spans="1:5" x14ac:dyDescent="0.35">
      <c r="A21" s="39">
        <v>17</v>
      </c>
      <c r="B21" s="39" t="s">
        <v>33</v>
      </c>
      <c r="C21" s="55">
        <f>Valle!D21</f>
        <v>32.357142857142854</v>
      </c>
      <c r="D21" s="39">
        <f>Valle!D22</f>
        <v>50</v>
      </c>
      <c r="E21" s="39">
        <f>Valle!D23</f>
        <v>22</v>
      </c>
    </row>
    <row r="22" spans="1:5" x14ac:dyDescent="0.35">
      <c r="A22" s="39">
        <v>18</v>
      </c>
      <c r="B22" s="39" t="s">
        <v>32</v>
      </c>
      <c r="C22" s="55">
        <f>Yoro!D37</f>
        <v>35</v>
      </c>
      <c r="D22" s="39">
        <f>Yoro!D38</f>
        <v>54</v>
      </c>
      <c r="E22" s="39">
        <f>Yoro!D39</f>
        <v>25</v>
      </c>
    </row>
    <row r="25" spans="1:5" x14ac:dyDescent="0.35">
      <c r="B25" s="57" t="s">
        <v>50</v>
      </c>
      <c r="C25" s="58">
        <f>Atlantida!A23+Colon!A23+Comayagua!A34+Copan!A37+Cortes!A50+Choluteca!A32+'El Paraiso'!A34+'Francisco Morazan'!A64+Intibuca!A27+'Islas de la bahia'!A13+'La Paz'!A29+Lempira!A37+Ocotepeque!A26+Olancho!A41+'Santa Barbara'!A47+Valle!A19+Yoro!A35</f>
        <v>486</v>
      </c>
    </row>
    <row r="26" spans="1:5" x14ac:dyDescent="0.35">
      <c r="B26" s="57" t="s">
        <v>51</v>
      </c>
      <c r="C26">
        <f>'CNO-TGU'!A143</f>
        <v>138</v>
      </c>
    </row>
    <row r="27" spans="1:5" x14ac:dyDescent="0.35">
      <c r="B27" s="57" t="s">
        <v>52</v>
      </c>
      <c r="C27" s="59">
        <f>SUM(C25:C26)</f>
        <v>624</v>
      </c>
    </row>
  </sheetData>
  <mergeCells count="2">
    <mergeCell ref="A3:E3"/>
    <mergeCell ref="A1:E1"/>
  </mergeCells>
  <conditionalFormatting sqref="A3">
    <cfRule type="duplicateValues" dxfId="132" priority="18"/>
  </conditionalFormatting>
  <conditionalFormatting sqref="A3">
    <cfRule type="duplicateValues" dxfId="131" priority="17"/>
  </conditionalFormatting>
  <conditionalFormatting sqref="A3">
    <cfRule type="duplicateValues" dxfId="130" priority="19"/>
    <cfRule type="duplicateValues" dxfId="129" priority="20"/>
  </conditionalFormatting>
  <conditionalFormatting sqref="A3">
    <cfRule type="duplicateValues" dxfId="128" priority="16"/>
  </conditionalFormatting>
  <conditionalFormatting sqref="A4">
    <cfRule type="duplicateValues" dxfId="127" priority="13"/>
  </conditionalFormatting>
  <conditionalFormatting sqref="A4">
    <cfRule type="duplicateValues" dxfId="126" priority="12"/>
  </conditionalFormatting>
  <conditionalFormatting sqref="A4">
    <cfRule type="duplicateValues" dxfId="125" priority="14"/>
    <cfRule type="duplicateValues" dxfId="124" priority="15"/>
  </conditionalFormatting>
  <conditionalFormatting sqref="A4">
    <cfRule type="duplicateValues" dxfId="123" priority="11"/>
  </conditionalFormatting>
  <conditionalFormatting sqref="B4:C4">
    <cfRule type="duplicateValues" dxfId="122" priority="8"/>
  </conditionalFormatting>
  <conditionalFormatting sqref="B4:C4">
    <cfRule type="duplicateValues" dxfId="121" priority="7"/>
  </conditionalFormatting>
  <conditionalFormatting sqref="B4:C4">
    <cfRule type="duplicateValues" dxfId="120" priority="9"/>
    <cfRule type="duplicateValues" dxfId="119" priority="10"/>
  </conditionalFormatting>
  <conditionalFormatting sqref="B4:C4">
    <cfRule type="duplicateValues" dxfId="118" priority="6"/>
  </conditionalFormatting>
  <conditionalFormatting sqref="D4:E4">
    <cfRule type="duplicateValues" dxfId="117" priority="3"/>
  </conditionalFormatting>
  <conditionalFormatting sqref="D4:E4">
    <cfRule type="duplicateValues" dxfId="116" priority="2"/>
  </conditionalFormatting>
  <conditionalFormatting sqref="D4:E4">
    <cfRule type="duplicateValues" dxfId="115" priority="4"/>
    <cfRule type="duplicateValues" dxfId="114" priority="5"/>
  </conditionalFormatting>
  <conditionalFormatting sqref="D4:E4">
    <cfRule type="duplicateValues" dxfId="113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68"/>
  <sheetViews>
    <sheetView workbookViewId="0">
      <selection activeCell="F5" sqref="F5"/>
    </sheetView>
  </sheetViews>
  <sheetFormatPr defaultColWidth="11.54296875" defaultRowHeight="14.5" x14ac:dyDescent="0.35"/>
  <cols>
    <col min="1" max="1" width="5.453125" bestFit="1" customWidth="1"/>
    <col min="2" max="2" width="22.08984375" style="14" customWidth="1"/>
    <col min="3" max="3" width="22.81640625" customWidth="1"/>
    <col min="4" max="4" width="1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74</v>
      </c>
      <c r="B4" s="73"/>
      <c r="C4" s="73"/>
      <c r="D4" s="72"/>
    </row>
    <row r="5" spans="1:4" ht="30" x14ac:dyDescent="0.35">
      <c r="A5" s="51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7">
        <v>1</v>
      </c>
      <c r="B6" s="35" t="s">
        <v>65</v>
      </c>
      <c r="C6" s="12">
        <v>25084</v>
      </c>
      <c r="D6" s="17">
        <v>52</v>
      </c>
    </row>
    <row r="7" spans="1:4" s="74" customFormat="1" ht="15.5" x14ac:dyDescent="0.35">
      <c r="A7" s="27">
        <v>2</v>
      </c>
      <c r="B7" s="4" t="s">
        <v>65</v>
      </c>
      <c r="C7" s="12">
        <v>31277</v>
      </c>
      <c r="D7" s="17">
        <v>35</v>
      </c>
    </row>
    <row r="8" spans="1:4" s="74" customFormat="1" ht="15.5" x14ac:dyDescent="0.35">
      <c r="A8" s="20">
        <v>3</v>
      </c>
      <c r="B8" s="26" t="s">
        <v>66</v>
      </c>
      <c r="C8" s="12">
        <v>33549</v>
      </c>
      <c r="D8" s="17">
        <v>29</v>
      </c>
    </row>
    <row r="9" spans="1:4" s="74" customFormat="1" ht="15.5" x14ac:dyDescent="0.35">
      <c r="A9" s="27">
        <v>4</v>
      </c>
      <c r="B9" s="15" t="s">
        <v>65</v>
      </c>
      <c r="C9" s="12">
        <v>24716</v>
      </c>
      <c r="D9" s="17">
        <v>53</v>
      </c>
    </row>
    <row r="10" spans="1:4" s="74" customFormat="1" ht="15.5" x14ac:dyDescent="0.35">
      <c r="A10" s="20">
        <v>5</v>
      </c>
      <c r="B10" s="15" t="s">
        <v>65</v>
      </c>
      <c r="C10" s="12">
        <v>19601</v>
      </c>
      <c r="D10" s="17">
        <v>67</v>
      </c>
    </row>
    <row r="11" spans="1:4" s="74" customFormat="1" ht="15.5" x14ac:dyDescent="0.35">
      <c r="A11" s="27">
        <v>6</v>
      </c>
      <c r="B11" s="4" t="s">
        <v>65</v>
      </c>
      <c r="C11" s="12">
        <v>26701</v>
      </c>
      <c r="D11" s="17">
        <v>47</v>
      </c>
    </row>
    <row r="12" spans="1:4" s="74" customFormat="1" ht="15.5" x14ac:dyDescent="0.35">
      <c r="A12" s="27">
        <v>7</v>
      </c>
      <c r="B12" s="3" t="s">
        <v>65</v>
      </c>
      <c r="C12" s="12">
        <v>31968</v>
      </c>
      <c r="D12" s="17">
        <v>33</v>
      </c>
    </row>
    <row r="13" spans="1:4" s="74" customFormat="1" ht="15.5" x14ac:dyDescent="0.35">
      <c r="A13" s="20">
        <v>8</v>
      </c>
      <c r="B13" s="35" t="s">
        <v>66</v>
      </c>
      <c r="C13" s="12">
        <v>33601</v>
      </c>
      <c r="D13" s="17">
        <v>29</v>
      </c>
    </row>
    <row r="14" spans="1:4" ht="15.5" x14ac:dyDescent="0.35">
      <c r="A14" s="27">
        <v>9</v>
      </c>
      <c r="B14" s="36" t="s">
        <v>66</v>
      </c>
      <c r="C14" s="12">
        <v>35570</v>
      </c>
      <c r="D14" s="17">
        <v>23</v>
      </c>
    </row>
    <row r="15" spans="1:4" ht="15.5" x14ac:dyDescent="0.35">
      <c r="A15" s="27">
        <v>10</v>
      </c>
      <c r="B15" s="36" t="s">
        <v>65</v>
      </c>
      <c r="C15" s="12">
        <v>34923</v>
      </c>
      <c r="D15" s="17">
        <v>25</v>
      </c>
    </row>
    <row r="16" spans="1:4" ht="15.5" x14ac:dyDescent="0.35">
      <c r="A16" s="20">
        <v>11</v>
      </c>
      <c r="B16" s="15" t="s">
        <v>66</v>
      </c>
      <c r="C16" s="12">
        <v>34754</v>
      </c>
      <c r="D16" s="17">
        <v>25</v>
      </c>
    </row>
    <row r="17" spans="1:4" ht="15.5" x14ac:dyDescent="0.35">
      <c r="A17" s="27">
        <v>12</v>
      </c>
      <c r="B17" s="26" t="s">
        <v>65</v>
      </c>
      <c r="C17" s="12">
        <v>30032</v>
      </c>
      <c r="D17" s="17">
        <v>38</v>
      </c>
    </row>
    <row r="18" spans="1:4" ht="15.5" x14ac:dyDescent="0.35">
      <c r="A18" s="27">
        <v>13</v>
      </c>
      <c r="B18" s="36" t="s">
        <v>66</v>
      </c>
      <c r="C18" s="12">
        <v>29710</v>
      </c>
      <c r="D18" s="17">
        <v>39</v>
      </c>
    </row>
    <row r="19" spans="1:4" ht="15.5" x14ac:dyDescent="0.35">
      <c r="A19" s="20">
        <v>14</v>
      </c>
      <c r="B19" s="26" t="s">
        <v>65</v>
      </c>
      <c r="C19" s="12">
        <v>32643</v>
      </c>
      <c r="D19" s="17">
        <v>31</v>
      </c>
    </row>
    <row r="20" spans="1:4" ht="15.5" x14ac:dyDescent="0.35">
      <c r="A20" s="27">
        <v>15</v>
      </c>
      <c r="B20" s="36" t="s">
        <v>65</v>
      </c>
      <c r="C20" s="12">
        <v>30619</v>
      </c>
      <c r="D20" s="17">
        <v>37</v>
      </c>
    </row>
    <row r="21" spans="1:4" ht="15.5" x14ac:dyDescent="0.35">
      <c r="A21" s="27">
        <v>16</v>
      </c>
      <c r="B21" s="26" t="s">
        <v>65</v>
      </c>
      <c r="C21" s="12">
        <v>33142</v>
      </c>
      <c r="D21" s="17">
        <v>30</v>
      </c>
    </row>
    <row r="22" spans="1:4" ht="15.5" x14ac:dyDescent="0.35">
      <c r="A22" s="20">
        <v>17</v>
      </c>
      <c r="B22" s="35" t="s">
        <v>66</v>
      </c>
      <c r="C22" s="12">
        <v>35725</v>
      </c>
      <c r="D22" s="17">
        <v>23</v>
      </c>
    </row>
    <row r="23" spans="1:4" ht="15.5" x14ac:dyDescent="0.35">
      <c r="A23" s="27">
        <v>18</v>
      </c>
      <c r="B23" s="35" t="s">
        <v>66</v>
      </c>
      <c r="C23" s="12">
        <v>30644</v>
      </c>
      <c r="D23" s="17">
        <v>37</v>
      </c>
    </row>
    <row r="24" spans="1:4" ht="15.5" x14ac:dyDescent="0.35">
      <c r="A24" s="27">
        <v>19</v>
      </c>
      <c r="B24" s="26" t="s">
        <v>65</v>
      </c>
      <c r="C24" s="12">
        <v>34702</v>
      </c>
      <c r="D24" s="17">
        <v>25</v>
      </c>
    </row>
    <row r="25" spans="1:4" ht="15.5" x14ac:dyDescent="0.35">
      <c r="A25" s="20">
        <v>20</v>
      </c>
      <c r="B25" s="15" t="s">
        <v>65</v>
      </c>
      <c r="C25" s="12">
        <v>34275</v>
      </c>
      <c r="D25" s="17">
        <v>27</v>
      </c>
    </row>
    <row r="26" spans="1:4" ht="15.5" x14ac:dyDescent="0.35">
      <c r="A26" s="27">
        <v>21</v>
      </c>
      <c r="B26" s="15" t="s">
        <v>66</v>
      </c>
      <c r="C26" s="12">
        <v>33259</v>
      </c>
      <c r="D26" s="17">
        <v>29</v>
      </c>
    </row>
    <row r="27" spans="1:4" ht="15.5" x14ac:dyDescent="0.35">
      <c r="A27" s="20">
        <v>22</v>
      </c>
      <c r="B27" s="15" t="s">
        <v>66</v>
      </c>
      <c r="C27" s="12">
        <v>34186</v>
      </c>
      <c r="D27" s="17">
        <v>27</v>
      </c>
    </row>
    <row r="28" spans="1:4" ht="15.5" x14ac:dyDescent="0.35">
      <c r="A28" s="27">
        <v>23</v>
      </c>
      <c r="B28" s="15" t="s">
        <v>65</v>
      </c>
      <c r="C28" s="12">
        <v>32937</v>
      </c>
      <c r="D28" s="17">
        <v>30</v>
      </c>
    </row>
    <row r="29" spans="1:4" ht="15.5" x14ac:dyDescent="0.35">
      <c r="A29" s="20">
        <v>24</v>
      </c>
      <c r="B29" s="15" t="s">
        <v>65</v>
      </c>
      <c r="C29" s="12">
        <v>29800</v>
      </c>
      <c r="D29" s="17">
        <v>39</v>
      </c>
    </row>
    <row r="30" spans="1:4" ht="15.5" x14ac:dyDescent="0.35">
      <c r="A30" s="27">
        <v>25</v>
      </c>
      <c r="B30" s="15" t="s">
        <v>66</v>
      </c>
      <c r="C30" s="12">
        <v>29927</v>
      </c>
      <c r="D30" s="17">
        <v>39</v>
      </c>
    </row>
    <row r="31" spans="1:4" ht="15.5" x14ac:dyDescent="0.35">
      <c r="A31" s="20">
        <v>26</v>
      </c>
      <c r="B31" s="4" t="s">
        <v>66</v>
      </c>
      <c r="C31" s="12">
        <v>24383</v>
      </c>
      <c r="D31" s="17">
        <v>54</v>
      </c>
    </row>
    <row r="32" spans="1:4" ht="15.5" x14ac:dyDescent="0.35">
      <c r="A32" s="27">
        <v>27</v>
      </c>
      <c r="B32" s="4" t="s">
        <v>65</v>
      </c>
      <c r="C32" s="12">
        <v>31371</v>
      </c>
      <c r="D32" s="17">
        <v>35</v>
      </c>
    </row>
    <row r="33" spans="1:4" ht="15.5" x14ac:dyDescent="0.35">
      <c r="A33" s="20">
        <v>28</v>
      </c>
      <c r="B33" s="4" t="s">
        <v>65</v>
      </c>
      <c r="C33" s="12">
        <v>22006</v>
      </c>
      <c r="D33" s="17">
        <v>60</v>
      </c>
    </row>
    <row r="34" spans="1:4" ht="15.5" x14ac:dyDescent="0.35">
      <c r="A34" s="27">
        <v>29</v>
      </c>
      <c r="B34" s="16" t="s">
        <v>66</v>
      </c>
      <c r="C34" s="12">
        <v>32129</v>
      </c>
      <c r="D34" s="17">
        <v>33</v>
      </c>
    </row>
    <row r="35" spans="1:4" ht="15.5" x14ac:dyDescent="0.35">
      <c r="A35" s="20">
        <v>30</v>
      </c>
      <c r="B35" s="4" t="s">
        <v>65</v>
      </c>
      <c r="C35" s="12">
        <v>34098</v>
      </c>
      <c r="D35" s="17">
        <v>27</v>
      </c>
    </row>
    <row r="36" spans="1:4" ht="15.5" x14ac:dyDescent="0.35">
      <c r="A36" s="27">
        <v>31</v>
      </c>
      <c r="B36" s="15" t="s">
        <v>66</v>
      </c>
      <c r="C36" s="12">
        <v>31643</v>
      </c>
      <c r="D36" s="17">
        <v>34</v>
      </c>
    </row>
    <row r="37" spans="1:4" ht="15.5" x14ac:dyDescent="0.35">
      <c r="A37" s="20">
        <v>32</v>
      </c>
      <c r="B37" s="16" t="s">
        <v>65</v>
      </c>
      <c r="C37" s="12">
        <v>31431</v>
      </c>
      <c r="D37" s="17">
        <v>34</v>
      </c>
    </row>
    <row r="38" spans="1:4" ht="15.5" x14ac:dyDescent="0.35">
      <c r="A38" s="27">
        <v>33</v>
      </c>
      <c r="B38" s="26" t="s">
        <v>65</v>
      </c>
      <c r="C38" s="12">
        <v>31726</v>
      </c>
      <c r="D38" s="17">
        <v>34</v>
      </c>
    </row>
    <row r="39" spans="1:4" ht="15.5" x14ac:dyDescent="0.35">
      <c r="A39" s="20">
        <v>34</v>
      </c>
      <c r="B39" s="36" t="s">
        <v>65</v>
      </c>
      <c r="C39" s="12">
        <v>33335</v>
      </c>
      <c r="D39" s="17">
        <v>29</v>
      </c>
    </row>
    <row r="40" spans="1:4" ht="15.5" x14ac:dyDescent="0.35">
      <c r="A40" s="27">
        <v>35</v>
      </c>
      <c r="B40" s="26" t="s">
        <v>65</v>
      </c>
      <c r="C40" s="12">
        <v>28450</v>
      </c>
      <c r="D40" s="17">
        <v>43</v>
      </c>
    </row>
    <row r="41" spans="1:4" ht="15.5" x14ac:dyDescent="0.35">
      <c r="A41" s="20">
        <v>36</v>
      </c>
      <c r="B41" s="26" t="s">
        <v>65</v>
      </c>
      <c r="C41" s="12">
        <v>31090</v>
      </c>
      <c r="D41" s="17">
        <v>35</v>
      </c>
    </row>
    <row r="42" spans="1:4" ht="15.5" x14ac:dyDescent="0.35">
      <c r="A42" s="20">
        <v>37</v>
      </c>
      <c r="B42" s="26" t="s">
        <v>65</v>
      </c>
      <c r="C42" s="12">
        <v>24380</v>
      </c>
      <c r="D42" s="17">
        <v>54</v>
      </c>
    </row>
    <row r="43" spans="1:4" ht="15.5" x14ac:dyDescent="0.35">
      <c r="A43" s="20">
        <v>38</v>
      </c>
      <c r="B43" s="36" t="s">
        <v>65</v>
      </c>
      <c r="C43" s="12">
        <v>29475</v>
      </c>
      <c r="D43" s="17">
        <v>40</v>
      </c>
    </row>
    <row r="44" spans="1:4" ht="15.5" x14ac:dyDescent="0.35">
      <c r="A44" s="20">
        <v>39</v>
      </c>
      <c r="B44" s="36" t="s">
        <v>66</v>
      </c>
      <c r="C44" s="12">
        <v>34461</v>
      </c>
      <c r="D44" s="17">
        <v>26</v>
      </c>
    </row>
    <row r="45" spans="1:4" ht="15.5" x14ac:dyDescent="0.35">
      <c r="A45" s="20">
        <v>40</v>
      </c>
      <c r="B45" s="26" t="s">
        <v>66</v>
      </c>
      <c r="C45" s="12">
        <v>34844</v>
      </c>
      <c r="D45" s="17">
        <v>25</v>
      </c>
    </row>
    <row r="46" spans="1:4" ht="15.5" x14ac:dyDescent="0.35">
      <c r="A46" s="20">
        <v>41</v>
      </c>
      <c r="B46" s="26" t="s">
        <v>65</v>
      </c>
      <c r="C46" s="12">
        <v>31341</v>
      </c>
      <c r="D46" s="17">
        <v>35</v>
      </c>
    </row>
    <row r="47" spans="1:4" ht="15.5" x14ac:dyDescent="0.35">
      <c r="A47" s="20">
        <v>42</v>
      </c>
      <c r="B47" s="26" t="s">
        <v>66</v>
      </c>
      <c r="C47" s="12">
        <v>34654</v>
      </c>
      <c r="D47" s="17">
        <v>26</v>
      </c>
    </row>
    <row r="48" spans="1:4" ht="15.5" x14ac:dyDescent="0.35">
      <c r="A48" s="20">
        <v>43</v>
      </c>
      <c r="B48" s="16" t="s">
        <v>66</v>
      </c>
      <c r="C48" s="12">
        <v>34385</v>
      </c>
      <c r="D48" s="17">
        <v>26</v>
      </c>
    </row>
    <row r="49" spans="1:4" ht="15.5" x14ac:dyDescent="0.35">
      <c r="A49" s="20">
        <v>44</v>
      </c>
      <c r="B49" s="36" t="s">
        <v>65</v>
      </c>
      <c r="C49" s="12">
        <v>30709</v>
      </c>
      <c r="D49" s="17">
        <v>36</v>
      </c>
    </row>
    <row r="50" spans="1:4" ht="15.5" x14ac:dyDescent="0.35">
      <c r="A50" s="20">
        <v>45</v>
      </c>
      <c r="B50" s="26" t="s">
        <v>65</v>
      </c>
      <c r="C50" s="12">
        <v>33023</v>
      </c>
      <c r="D50" s="17">
        <v>30</v>
      </c>
    </row>
    <row r="51" spans="1:4" ht="15.5" x14ac:dyDescent="0.35">
      <c r="A51" s="20">
        <v>46</v>
      </c>
      <c r="B51" s="26" t="s">
        <v>65</v>
      </c>
      <c r="C51" s="12">
        <v>29172</v>
      </c>
      <c r="D51" s="17">
        <v>41</v>
      </c>
    </row>
    <row r="52" spans="1:4" ht="15.5" x14ac:dyDescent="0.35">
      <c r="A52" s="20">
        <v>47</v>
      </c>
      <c r="B52" s="36" t="s">
        <v>65</v>
      </c>
      <c r="C52" s="12">
        <v>24865</v>
      </c>
      <c r="D52" s="17">
        <v>52</v>
      </c>
    </row>
    <row r="53" spans="1:4" ht="15.5" x14ac:dyDescent="0.35">
      <c r="A53" s="20">
        <v>48</v>
      </c>
      <c r="B53" s="36" t="s">
        <v>65</v>
      </c>
      <c r="C53" s="12">
        <v>34191</v>
      </c>
      <c r="D53" s="17">
        <v>27</v>
      </c>
    </row>
    <row r="54" spans="1:4" ht="15.5" x14ac:dyDescent="0.35">
      <c r="A54" s="20">
        <v>49</v>
      </c>
      <c r="B54" s="36" t="s">
        <v>65</v>
      </c>
      <c r="C54" s="12">
        <v>33152</v>
      </c>
      <c r="D54" s="17">
        <v>30</v>
      </c>
    </row>
    <row r="55" spans="1:4" ht="15.5" x14ac:dyDescent="0.35">
      <c r="A55" s="20">
        <v>50</v>
      </c>
      <c r="B55" s="26" t="s">
        <v>65</v>
      </c>
      <c r="C55" s="12">
        <v>30442</v>
      </c>
      <c r="D55" s="17">
        <v>37</v>
      </c>
    </row>
    <row r="56" spans="1:4" ht="15.5" x14ac:dyDescent="0.35">
      <c r="A56" s="20">
        <v>51</v>
      </c>
      <c r="B56" s="35" t="s">
        <v>66</v>
      </c>
      <c r="C56" s="12">
        <v>28625</v>
      </c>
      <c r="D56" s="17">
        <v>42</v>
      </c>
    </row>
    <row r="57" spans="1:4" ht="15.5" x14ac:dyDescent="0.35">
      <c r="A57" s="20">
        <v>52</v>
      </c>
      <c r="B57" s="35" t="s">
        <v>66</v>
      </c>
      <c r="C57" s="12">
        <v>26708</v>
      </c>
      <c r="D57" s="17">
        <v>47</v>
      </c>
    </row>
    <row r="58" spans="1:4" ht="15.5" x14ac:dyDescent="0.35">
      <c r="A58" s="20">
        <v>53</v>
      </c>
      <c r="B58" s="35" t="s">
        <v>66</v>
      </c>
      <c r="C58" s="12">
        <v>31171</v>
      </c>
      <c r="D58" s="17">
        <v>35</v>
      </c>
    </row>
    <row r="59" spans="1:4" ht="15.5" x14ac:dyDescent="0.35">
      <c r="A59" s="20">
        <v>54</v>
      </c>
      <c r="B59" s="35" t="s">
        <v>66</v>
      </c>
      <c r="C59" s="12">
        <v>27502</v>
      </c>
      <c r="D59" s="17">
        <v>45</v>
      </c>
    </row>
    <row r="60" spans="1:4" ht="15.5" x14ac:dyDescent="0.35">
      <c r="A60" s="20">
        <v>55</v>
      </c>
      <c r="B60" s="35" t="s">
        <v>65</v>
      </c>
      <c r="C60" s="12">
        <v>32873</v>
      </c>
      <c r="D60" s="17">
        <v>31</v>
      </c>
    </row>
    <row r="61" spans="1:4" ht="15.5" x14ac:dyDescent="0.35">
      <c r="A61" s="20">
        <v>56</v>
      </c>
      <c r="B61" s="35" t="s">
        <v>65</v>
      </c>
      <c r="C61" s="12">
        <v>32112</v>
      </c>
      <c r="D61" s="17">
        <v>33</v>
      </c>
    </row>
    <row r="62" spans="1:4" ht="15.5" x14ac:dyDescent="0.35">
      <c r="A62" s="20">
        <v>57</v>
      </c>
      <c r="B62" s="35" t="s">
        <v>66</v>
      </c>
      <c r="C62" s="12">
        <v>31761</v>
      </c>
      <c r="D62" s="17">
        <v>34</v>
      </c>
    </row>
    <row r="63" spans="1:4" ht="15.5" x14ac:dyDescent="0.35">
      <c r="A63" s="20">
        <v>58</v>
      </c>
      <c r="B63" s="35" t="s">
        <v>65</v>
      </c>
      <c r="C63" s="47">
        <v>29966</v>
      </c>
      <c r="D63" s="17">
        <v>38</v>
      </c>
    </row>
    <row r="64" spans="1:4" ht="15.5" x14ac:dyDescent="0.35">
      <c r="A64" s="20">
        <v>59</v>
      </c>
      <c r="B64" s="35" t="s">
        <v>65</v>
      </c>
      <c r="C64" s="12">
        <v>23412</v>
      </c>
      <c r="D64" s="17">
        <v>56</v>
      </c>
    </row>
    <row r="66" spans="3:4" ht="15.5" x14ac:dyDescent="0.35">
      <c r="C66" s="17" t="s">
        <v>42</v>
      </c>
      <c r="D66" s="29">
        <f>AVERAGE(D6:D64)</f>
        <v>36.152542372881356</v>
      </c>
    </row>
    <row r="67" spans="3:4" ht="15.5" x14ac:dyDescent="0.35">
      <c r="C67" s="17" t="s">
        <v>43</v>
      </c>
      <c r="D67" s="17">
        <f>MAX(D6:D64)</f>
        <v>67</v>
      </c>
    </row>
    <row r="68" spans="3:4" ht="15.5" x14ac:dyDescent="0.35">
      <c r="C68" s="17" t="s">
        <v>44</v>
      </c>
      <c r="D68" s="17">
        <f>MIN(D6:D64)</f>
        <v>23</v>
      </c>
    </row>
  </sheetData>
  <mergeCells count="2"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D31"/>
  <sheetViews>
    <sheetView workbookViewId="0">
      <selection activeCell="C1" sqref="B1:C1"/>
    </sheetView>
  </sheetViews>
  <sheetFormatPr defaultColWidth="11.54296875" defaultRowHeight="14.5" x14ac:dyDescent="0.35"/>
  <cols>
    <col min="1" max="1" width="10.453125" customWidth="1"/>
    <col min="2" max="2" width="21.08984375" style="14" customWidth="1"/>
    <col min="3" max="3" width="16.90625" customWidth="1"/>
    <col min="4" max="4" width="12.906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75</v>
      </c>
      <c r="B4" s="73"/>
      <c r="C4" s="73"/>
      <c r="D4" s="72"/>
    </row>
    <row r="5" spans="1:4" ht="30" x14ac:dyDescent="0.35">
      <c r="A5" s="37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">
        <v>1</v>
      </c>
      <c r="B6" s="6" t="s">
        <v>65</v>
      </c>
      <c r="C6" s="12">
        <v>30326</v>
      </c>
      <c r="D6" s="17">
        <v>37</v>
      </c>
    </row>
    <row r="7" spans="1:4" s="74" customFormat="1" ht="15.5" x14ac:dyDescent="0.35">
      <c r="A7" s="6">
        <v>2</v>
      </c>
      <c r="B7" s="6" t="s">
        <v>65</v>
      </c>
      <c r="C7" s="12">
        <v>22347</v>
      </c>
      <c r="D7" s="17">
        <v>59</v>
      </c>
    </row>
    <row r="8" spans="1:4" ht="15.5" x14ac:dyDescent="0.35">
      <c r="A8" s="6">
        <v>3</v>
      </c>
      <c r="B8" s="6" t="s">
        <v>66</v>
      </c>
      <c r="C8" s="12">
        <v>33767</v>
      </c>
      <c r="D8" s="17">
        <v>28</v>
      </c>
    </row>
    <row r="9" spans="1:4" ht="15.5" x14ac:dyDescent="0.35">
      <c r="A9" s="6">
        <v>4</v>
      </c>
      <c r="B9" s="6" t="s">
        <v>66</v>
      </c>
      <c r="C9" s="12">
        <v>35571</v>
      </c>
      <c r="D9" s="17">
        <v>23</v>
      </c>
    </row>
    <row r="10" spans="1:4" ht="15.5" x14ac:dyDescent="0.35">
      <c r="A10" s="6">
        <v>5</v>
      </c>
      <c r="B10" s="6" t="s">
        <v>65</v>
      </c>
      <c r="C10" s="12">
        <v>35594</v>
      </c>
      <c r="D10" s="17">
        <v>23</v>
      </c>
    </row>
    <row r="11" spans="1:4" ht="15.5" x14ac:dyDescent="0.35">
      <c r="A11" s="6">
        <v>6</v>
      </c>
      <c r="B11" s="6" t="s">
        <v>65</v>
      </c>
      <c r="C11" s="12">
        <v>34186</v>
      </c>
      <c r="D11" s="17">
        <v>27</v>
      </c>
    </row>
    <row r="12" spans="1:4" ht="15.5" x14ac:dyDescent="0.35">
      <c r="A12" s="6">
        <v>7</v>
      </c>
      <c r="B12" s="6" t="s">
        <v>66</v>
      </c>
      <c r="C12" s="12">
        <v>34905</v>
      </c>
      <c r="D12" s="17">
        <v>25</v>
      </c>
    </row>
    <row r="13" spans="1:4" ht="15.5" x14ac:dyDescent="0.35">
      <c r="A13" s="6">
        <v>8</v>
      </c>
      <c r="B13" s="6" t="s">
        <v>66</v>
      </c>
      <c r="C13" s="12">
        <v>33679</v>
      </c>
      <c r="D13" s="17">
        <v>28</v>
      </c>
    </row>
    <row r="14" spans="1:4" ht="15.5" x14ac:dyDescent="0.35">
      <c r="A14" s="6">
        <v>9</v>
      </c>
      <c r="B14" s="6" t="s">
        <v>65</v>
      </c>
      <c r="C14" s="12">
        <v>27160</v>
      </c>
      <c r="D14" s="17">
        <v>46</v>
      </c>
    </row>
    <row r="15" spans="1:4" ht="15.5" x14ac:dyDescent="0.35">
      <c r="A15" s="6">
        <v>10</v>
      </c>
      <c r="B15" s="6" t="s">
        <v>66</v>
      </c>
      <c r="C15" s="12">
        <v>33341</v>
      </c>
      <c r="D15" s="17">
        <v>29</v>
      </c>
    </row>
    <row r="16" spans="1:4" ht="15.5" x14ac:dyDescent="0.35">
      <c r="A16" s="6">
        <v>11</v>
      </c>
      <c r="B16" s="6" t="s">
        <v>65</v>
      </c>
      <c r="C16" s="12">
        <v>24242</v>
      </c>
      <c r="D16" s="17">
        <v>54</v>
      </c>
    </row>
    <row r="17" spans="1:4" ht="15.5" x14ac:dyDescent="0.35">
      <c r="A17" s="6">
        <v>12</v>
      </c>
      <c r="B17" s="6" t="s">
        <v>65</v>
      </c>
      <c r="C17" s="12">
        <v>27354</v>
      </c>
      <c r="D17" s="17">
        <v>46</v>
      </c>
    </row>
    <row r="18" spans="1:4" ht="15.5" x14ac:dyDescent="0.35">
      <c r="A18" s="6">
        <v>13</v>
      </c>
      <c r="B18" s="6" t="s">
        <v>65</v>
      </c>
      <c r="C18" s="12">
        <v>32729</v>
      </c>
      <c r="D18" s="17">
        <v>31</v>
      </c>
    </row>
    <row r="19" spans="1:4" ht="15.5" x14ac:dyDescent="0.35">
      <c r="A19" s="6">
        <v>14</v>
      </c>
      <c r="B19" s="6" t="s">
        <v>65</v>
      </c>
      <c r="C19" s="12">
        <v>32114</v>
      </c>
      <c r="D19" s="17">
        <v>33</v>
      </c>
    </row>
    <row r="20" spans="1:4" ht="15.5" x14ac:dyDescent="0.35">
      <c r="A20" s="6">
        <v>15</v>
      </c>
      <c r="B20" s="6" t="s">
        <v>66</v>
      </c>
      <c r="C20" s="12">
        <v>36096</v>
      </c>
      <c r="D20" s="17">
        <v>22</v>
      </c>
    </row>
    <row r="21" spans="1:4" ht="15.5" x14ac:dyDescent="0.35">
      <c r="A21" s="6">
        <v>16</v>
      </c>
      <c r="B21" s="26" t="s">
        <v>66</v>
      </c>
      <c r="C21" s="12">
        <v>29999</v>
      </c>
      <c r="D21" s="17">
        <v>38</v>
      </c>
    </row>
    <row r="22" spans="1:4" ht="15.5" x14ac:dyDescent="0.35">
      <c r="A22" s="6">
        <v>17</v>
      </c>
      <c r="B22" s="6" t="s">
        <v>65</v>
      </c>
      <c r="C22" s="12">
        <v>31980</v>
      </c>
      <c r="D22" s="17">
        <v>33</v>
      </c>
    </row>
    <row r="23" spans="1:4" ht="15.5" x14ac:dyDescent="0.35">
      <c r="A23" s="6">
        <v>18</v>
      </c>
      <c r="B23" s="6" t="s">
        <v>66</v>
      </c>
      <c r="C23" s="12">
        <v>29104</v>
      </c>
      <c r="D23" s="17">
        <v>41</v>
      </c>
    </row>
    <row r="24" spans="1:4" ht="15.5" x14ac:dyDescent="0.35">
      <c r="A24" s="6">
        <v>19</v>
      </c>
      <c r="B24" s="6" t="s">
        <v>65</v>
      </c>
      <c r="C24" s="12">
        <v>35781</v>
      </c>
      <c r="D24" s="17">
        <v>23</v>
      </c>
    </row>
    <row r="25" spans="1:4" ht="15.5" x14ac:dyDescent="0.35">
      <c r="A25" s="6">
        <v>20</v>
      </c>
      <c r="B25" s="6" t="s">
        <v>65</v>
      </c>
      <c r="C25" s="12">
        <v>29214</v>
      </c>
      <c r="D25" s="17">
        <v>41</v>
      </c>
    </row>
    <row r="26" spans="1:4" ht="15.5" x14ac:dyDescent="0.35">
      <c r="A26" s="6">
        <v>21</v>
      </c>
      <c r="B26" s="6" t="s">
        <v>65</v>
      </c>
      <c r="C26" s="12">
        <v>34049</v>
      </c>
      <c r="D26" s="17">
        <v>27</v>
      </c>
    </row>
    <row r="27" spans="1:4" ht="15.5" x14ac:dyDescent="0.35">
      <c r="A27" s="6">
        <v>22</v>
      </c>
      <c r="B27" s="6" t="s">
        <v>65</v>
      </c>
      <c r="C27" s="12">
        <v>29463</v>
      </c>
      <c r="D27" s="17">
        <v>40</v>
      </c>
    </row>
    <row r="29" spans="1:4" ht="15.5" x14ac:dyDescent="0.35">
      <c r="C29" s="17" t="s">
        <v>42</v>
      </c>
      <c r="D29" s="29">
        <f>AVERAGE(D6:D27)</f>
        <v>34.272727272727273</v>
      </c>
    </row>
    <row r="30" spans="1:4" ht="15.5" x14ac:dyDescent="0.35">
      <c r="C30" s="17" t="s">
        <v>43</v>
      </c>
      <c r="D30" s="17">
        <f>MAX(D6:D27)</f>
        <v>59</v>
      </c>
    </row>
    <row r="31" spans="1:4" ht="15.5" x14ac:dyDescent="0.35">
      <c r="C31" s="17" t="s">
        <v>44</v>
      </c>
      <c r="D31" s="17">
        <f>MIN(D6:D27)</f>
        <v>22</v>
      </c>
    </row>
  </sheetData>
  <mergeCells count="2">
    <mergeCell ref="A3:D3"/>
    <mergeCell ref="A4:D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D17"/>
  <sheetViews>
    <sheetView workbookViewId="0">
      <selection activeCell="C1" sqref="C1:C1048576"/>
    </sheetView>
  </sheetViews>
  <sheetFormatPr defaultColWidth="11.54296875" defaultRowHeight="14.5" x14ac:dyDescent="0.35"/>
  <cols>
    <col min="1" max="1" width="7.7265625" customWidth="1"/>
    <col min="2" max="2" width="23.08984375" style="14" customWidth="1"/>
    <col min="3" max="3" width="17.1796875" customWidth="1"/>
    <col min="4" max="4" width="13.72656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76</v>
      </c>
      <c r="B4" s="73"/>
      <c r="C4" s="73"/>
      <c r="D4" s="72"/>
    </row>
    <row r="5" spans="1:4" ht="30" x14ac:dyDescent="0.35">
      <c r="A5" s="37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">
        <v>1</v>
      </c>
      <c r="B6" s="6" t="s">
        <v>77</v>
      </c>
      <c r="C6" s="12">
        <v>31093</v>
      </c>
      <c r="D6" s="17">
        <v>35</v>
      </c>
    </row>
    <row r="7" spans="1:4" s="74" customFormat="1" ht="15.5" x14ac:dyDescent="0.35">
      <c r="A7" s="6">
        <v>2</v>
      </c>
      <c r="B7" s="6" t="s">
        <v>65</v>
      </c>
      <c r="C7" s="12">
        <v>29315</v>
      </c>
      <c r="D7" s="17">
        <v>40</v>
      </c>
    </row>
    <row r="8" spans="1:4" s="74" customFormat="1" ht="15.5" x14ac:dyDescent="0.35">
      <c r="A8" s="6">
        <v>3</v>
      </c>
      <c r="B8" s="5" t="s">
        <v>77</v>
      </c>
      <c r="C8" s="12">
        <v>21690</v>
      </c>
      <c r="D8" s="17">
        <v>61</v>
      </c>
    </row>
    <row r="9" spans="1:4" ht="15.5" x14ac:dyDescent="0.35">
      <c r="A9" s="6">
        <v>4</v>
      </c>
      <c r="B9" s="6" t="s">
        <v>77</v>
      </c>
      <c r="C9" s="12">
        <v>26681</v>
      </c>
      <c r="D9" s="17">
        <v>47</v>
      </c>
    </row>
    <row r="10" spans="1:4" ht="15.5" x14ac:dyDescent="0.35">
      <c r="A10" s="6">
        <v>5</v>
      </c>
      <c r="B10" s="6" t="s">
        <v>77</v>
      </c>
      <c r="C10" s="12">
        <v>35011</v>
      </c>
      <c r="D10" s="17">
        <v>24</v>
      </c>
    </row>
    <row r="11" spans="1:4" ht="15.5" x14ac:dyDescent="0.35">
      <c r="A11" s="6">
        <v>6</v>
      </c>
      <c r="B11" s="6" t="s">
        <v>77</v>
      </c>
      <c r="C11" s="12">
        <v>27144</v>
      </c>
      <c r="D11" s="17">
        <v>46</v>
      </c>
    </row>
    <row r="12" spans="1:4" ht="15.5" x14ac:dyDescent="0.35">
      <c r="A12" s="6">
        <v>7</v>
      </c>
      <c r="B12" s="5" t="s">
        <v>77</v>
      </c>
      <c r="C12" s="12">
        <v>36141</v>
      </c>
      <c r="D12" s="17">
        <v>21</v>
      </c>
    </row>
    <row r="13" spans="1:4" ht="15.5" x14ac:dyDescent="0.35">
      <c r="A13" s="6">
        <v>8</v>
      </c>
      <c r="B13" s="6" t="s">
        <v>77</v>
      </c>
      <c r="C13" s="12">
        <v>30309</v>
      </c>
      <c r="D13" s="17">
        <v>38</v>
      </c>
    </row>
    <row r="14" spans="1:4" ht="15.5" x14ac:dyDescent="0.35">
      <c r="C14" s="13"/>
      <c r="D14" s="13"/>
    </row>
    <row r="15" spans="1:4" ht="15.5" x14ac:dyDescent="0.35">
      <c r="C15" s="17" t="s">
        <v>42</v>
      </c>
      <c r="D15" s="29">
        <f>AVERAGE(D6:D13)</f>
        <v>39</v>
      </c>
    </row>
    <row r="16" spans="1:4" ht="15.5" x14ac:dyDescent="0.35">
      <c r="C16" s="17" t="s">
        <v>43</v>
      </c>
      <c r="D16" s="17">
        <f>MAX(D6:D13)</f>
        <v>61</v>
      </c>
    </row>
    <row r="17" spans="3:4" ht="15.5" x14ac:dyDescent="0.35">
      <c r="C17" s="17" t="s">
        <v>44</v>
      </c>
      <c r="D17" s="17">
        <f>MIN(D6:D13)</f>
        <v>21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D33"/>
  <sheetViews>
    <sheetView workbookViewId="0">
      <selection activeCell="A4" sqref="A4:D4"/>
    </sheetView>
  </sheetViews>
  <sheetFormatPr defaultColWidth="11.54296875" defaultRowHeight="14.5" x14ac:dyDescent="0.35"/>
  <cols>
    <col min="1" max="1" width="9.36328125" customWidth="1"/>
    <col min="2" max="2" width="20.453125" style="14" customWidth="1"/>
    <col min="3" max="3" width="19.90625" customWidth="1"/>
    <col min="4" max="4" width="16.363281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78</v>
      </c>
      <c r="B4" s="73"/>
      <c r="C4" s="73"/>
      <c r="D4" s="72"/>
    </row>
    <row r="5" spans="1:4" ht="30" x14ac:dyDescent="0.35">
      <c r="A5" s="38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">
        <v>1</v>
      </c>
      <c r="B6" s="5" t="s">
        <v>66</v>
      </c>
      <c r="C6" s="12">
        <v>33606</v>
      </c>
      <c r="D6" s="17">
        <v>28</v>
      </c>
    </row>
    <row r="7" spans="1:4" s="74" customFormat="1" ht="15.5" x14ac:dyDescent="0.35">
      <c r="A7" s="6">
        <v>2</v>
      </c>
      <c r="B7" s="6" t="s">
        <v>65</v>
      </c>
      <c r="C7" s="12">
        <v>29960</v>
      </c>
      <c r="D7" s="17">
        <v>38</v>
      </c>
    </row>
    <row r="8" spans="1:4" s="74" customFormat="1" ht="15.5" x14ac:dyDescent="0.35">
      <c r="A8" s="6">
        <v>3</v>
      </c>
      <c r="B8" s="6" t="s">
        <v>65</v>
      </c>
      <c r="C8" s="12">
        <v>30118</v>
      </c>
      <c r="D8" s="17">
        <v>38</v>
      </c>
    </row>
    <row r="9" spans="1:4" ht="15.5" x14ac:dyDescent="0.35">
      <c r="A9" s="6">
        <v>4</v>
      </c>
      <c r="B9" s="6" t="s">
        <v>66</v>
      </c>
      <c r="C9" s="12">
        <v>28069</v>
      </c>
      <c r="D9" s="17">
        <v>44</v>
      </c>
    </row>
    <row r="10" spans="1:4" ht="15.5" x14ac:dyDescent="0.35">
      <c r="A10" s="6">
        <v>5</v>
      </c>
      <c r="B10" s="6" t="s">
        <v>66</v>
      </c>
      <c r="C10" s="12">
        <v>34678</v>
      </c>
      <c r="D10" s="17">
        <v>26</v>
      </c>
    </row>
    <row r="11" spans="1:4" ht="15.5" x14ac:dyDescent="0.35">
      <c r="A11" s="6">
        <v>6</v>
      </c>
      <c r="B11" s="6" t="s">
        <v>66</v>
      </c>
      <c r="C11" s="12">
        <v>29496</v>
      </c>
      <c r="D11" s="17">
        <v>40</v>
      </c>
    </row>
    <row r="12" spans="1:4" ht="15.5" x14ac:dyDescent="0.35">
      <c r="A12" s="6">
        <v>7</v>
      </c>
      <c r="B12" s="6" t="s">
        <v>65</v>
      </c>
      <c r="C12" s="12">
        <v>34251</v>
      </c>
      <c r="D12" s="17">
        <v>27</v>
      </c>
    </row>
    <row r="13" spans="1:4" ht="15.5" x14ac:dyDescent="0.35">
      <c r="A13" s="6">
        <v>8</v>
      </c>
      <c r="B13" s="6" t="s">
        <v>65</v>
      </c>
      <c r="C13" s="12">
        <v>32548</v>
      </c>
      <c r="D13" s="17">
        <v>31</v>
      </c>
    </row>
    <row r="14" spans="1:4" ht="15.5" x14ac:dyDescent="0.35">
      <c r="A14" s="6">
        <v>9</v>
      </c>
      <c r="B14" s="6" t="s">
        <v>65</v>
      </c>
      <c r="C14" s="12">
        <v>31058</v>
      </c>
      <c r="D14" s="17">
        <v>35</v>
      </c>
    </row>
    <row r="15" spans="1:4" ht="15.5" x14ac:dyDescent="0.35">
      <c r="A15" s="6">
        <v>10</v>
      </c>
      <c r="B15" s="6" t="s">
        <v>66</v>
      </c>
      <c r="C15" s="12">
        <v>27747</v>
      </c>
      <c r="D15" s="17">
        <v>45</v>
      </c>
    </row>
    <row r="16" spans="1:4" ht="15.5" x14ac:dyDescent="0.35">
      <c r="A16" s="6">
        <v>11</v>
      </c>
      <c r="B16" s="6" t="s">
        <v>65</v>
      </c>
      <c r="C16" s="12">
        <v>33882</v>
      </c>
      <c r="D16" s="17">
        <v>28</v>
      </c>
    </row>
    <row r="17" spans="1:4" ht="15.5" x14ac:dyDescent="0.35">
      <c r="A17" s="6">
        <v>12</v>
      </c>
      <c r="B17" s="6" t="s">
        <v>65</v>
      </c>
      <c r="C17" s="12">
        <v>32612</v>
      </c>
      <c r="D17" s="17">
        <v>31</v>
      </c>
    </row>
    <row r="18" spans="1:4" ht="15.5" x14ac:dyDescent="0.35">
      <c r="A18" s="6">
        <v>13</v>
      </c>
      <c r="B18" s="6" t="s">
        <v>66</v>
      </c>
      <c r="C18" s="12">
        <v>35032</v>
      </c>
      <c r="D18" s="17">
        <v>25</v>
      </c>
    </row>
    <row r="19" spans="1:4" ht="15.5" x14ac:dyDescent="0.35">
      <c r="A19" s="6">
        <v>14</v>
      </c>
      <c r="B19" s="6" t="s">
        <v>65</v>
      </c>
      <c r="C19" s="12">
        <v>34123</v>
      </c>
      <c r="D19" s="17">
        <v>27</v>
      </c>
    </row>
    <row r="20" spans="1:4" ht="15.5" x14ac:dyDescent="0.35">
      <c r="A20" s="6">
        <v>15</v>
      </c>
      <c r="B20" s="6" t="s">
        <v>65</v>
      </c>
      <c r="C20" s="12">
        <v>27917</v>
      </c>
      <c r="D20" s="17">
        <v>44</v>
      </c>
    </row>
    <row r="21" spans="1:4" ht="15.5" x14ac:dyDescent="0.35">
      <c r="A21" s="6">
        <v>16</v>
      </c>
      <c r="B21" s="6" t="s">
        <v>66</v>
      </c>
      <c r="C21" s="12">
        <v>31181</v>
      </c>
      <c r="D21" s="17">
        <v>35</v>
      </c>
    </row>
    <row r="22" spans="1:4" ht="15.5" x14ac:dyDescent="0.35">
      <c r="A22" s="6">
        <v>17</v>
      </c>
      <c r="B22" s="6" t="s">
        <v>66</v>
      </c>
      <c r="C22" s="12">
        <v>31932</v>
      </c>
      <c r="D22" s="17">
        <v>33</v>
      </c>
    </row>
    <row r="23" spans="1:4" ht="15.5" x14ac:dyDescent="0.35">
      <c r="A23" s="6">
        <v>18</v>
      </c>
      <c r="B23" s="6" t="s">
        <v>65</v>
      </c>
      <c r="C23" s="12">
        <v>27435</v>
      </c>
      <c r="D23" s="17">
        <v>45</v>
      </c>
    </row>
    <row r="24" spans="1:4" ht="15.5" x14ac:dyDescent="0.35">
      <c r="A24" s="6">
        <v>19</v>
      </c>
      <c r="B24" s="6" t="s">
        <v>66</v>
      </c>
      <c r="C24" s="12">
        <v>33929</v>
      </c>
      <c r="D24" s="17">
        <v>28</v>
      </c>
    </row>
    <row r="25" spans="1:4" ht="15.5" x14ac:dyDescent="0.35">
      <c r="A25" s="6">
        <v>20</v>
      </c>
      <c r="B25" s="6" t="s">
        <v>66</v>
      </c>
      <c r="C25" s="12">
        <v>33587</v>
      </c>
      <c r="D25" s="17">
        <v>29</v>
      </c>
    </row>
    <row r="26" spans="1:4" ht="15.5" x14ac:dyDescent="0.35">
      <c r="A26" s="6">
        <v>21</v>
      </c>
      <c r="B26" s="6" t="s">
        <v>66</v>
      </c>
      <c r="C26" s="12">
        <v>31679</v>
      </c>
      <c r="D26" s="17">
        <v>34</v>
      </c>
    </row>
    <row r="27" spans="1:4" ht="15.5" x14ac:dyDescent="0.35">
      <c r="A27" s="6">
        <v>22</v>
      </c>
      <c r="B27" s="6" t="s">
        <v>65</v>
      </c>
      <c r="C27" s="12">
        <v>31655</v>
      </c>
      <c r="D27" s="17">
        <v>34</v>
      </c>
    </row>
    <row r="28" spans="1:4" ht="15.5" x14ac:dyDescent="0.35">
      <c r="A28" s="6">
        <v>23</v>
      </c>
      <c r="B28" s="6" t="s">
        <v>65</v>
      </c>
      <c r="C28" s="12">
        <v>33522</v>
      </c>
      <c r="D28" s="17">
        <v>29</v>
      </c>
    </row>
    <row r="29" spans="1:4" ht="15.5" x14ac:dyDescent="0.35">
      <c r="A29" s="6">
        <v>24</v>
      </c>
      <c r="B29" s="6" t="s">
        <v>66</v>
      </c>
      <c r="C29" s="12">
        <v>31737</v>
      </c>
      <c r="D29" s="17">
        <v>34</v>
      </c>
    </row>
    <row r="31" spans="1:4" x14ac:dyDescent="0.35">
      <c r="C31" s="28" t="s">
        <v>42</v>
      </c>
      <c r="D31" s="53">
        <f>AVERAGE(D6:D29)</f>
        <v>33.666666666666664</v>
      </c>
    </row>
    <row r="32" spans="1:4" x14ac:dyDescent="0.35">
      <c r="C32" s="33" t="s">
        <v>43</v>
      </c>
      <c r="D32" s="33">
        <f>MAX(D6:D29)</f>
        <v>45</v>
      </c>
    </row>
    <row r="33" spans="3:4" x14ac:dyDescent="0.35">
      <c r="C33" s="33" t="s">
        <v>44</v>
      </c>
      <c r="D33" s="33">
        <f>MIN(D6:D29)</f>
        <v>25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D41"/>
  <sheetViews>
    <sheetView topLeftCell="A29" workbookViewId="0">
      <selection activeCell="C39" sqref="C39"/>
    </sheetView>
  </sheetViews>
  <sheetFormatPr defaultColWidth="11.54296875" defaultRowHeight="14.5" x14ac:dyDescent="0.35"/>
  <cols>
    <col min="1" max="1" width="8.6328125" customWidth="1"/>
    <col min="2" max="2" width="22.36328125" style="14" customWidth="1"/>
    <col min="3" max="3" width="19.08984375" customWidth="1"/>
    <col min="4" max="4" width="16.269531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23" customHeight="1" x14ac:dyDescent="0.35">
      <c r="A4" s="71" t="s">
        <v>79</v>
      </c>
      <c r="B4" s="73"/>
      <c r="C4" s="73"/>
      <c r="D4" s="72"/>
    </row>
    <row r="5" spans="1:4" ht="30" x14ac:dyDescent="0.35">
      <c r="A5" s="38" t="s">
        <v>0</v>
      </c>
      <c r="B5" s="56" t="s">
        <v>64</v>
      </c>
      <c r="C5" s="8" t="s">
        <v>2</v>
      </c>
      <c r="D5" s="8" t="s">
        <v>41</v>
      </c>
    </row>
    <row r="6" spans="1:4" s="74" customFormat="1" ht="17.25" customHeight="1" x14ac:dyDescent="0.35">
      <c r="A6" s="5">
        <v>1</v>
      </c>
      <c r="B6" s="32" t="s">
        <v>65</v>
      </c>
      <c r="C6" s="48">
        <v>23128</v>
      </c>
      <c r="D6" s="17">
        <v>57</v>
      </c>
    </row>
    <row r="7" spans="1:4" s="74" customFormat="1" ht="15.5" x14ac:dyDescent="0.35">
      <c r="A7" s="5">
        <v>2</v>
      </c>
      <c r="B7" s="32" t="s">
        <v>65</v>
      </c>
      <c r="C7" s="48">
        <v>32219</v>
      </c>
      <c r="D7" s="17">
        <v>32</v>
      </c>
    </row>
    <row r="8" spans="1:4" s="74" customFormat="1" ht="15.5" x14ac:dyDescent="0.35">
      <c r="A8" s="5">
        <v>3</v>
      </c>
      <c r="B8" s="32" t="s">
        <v>65</v>
      </c>
      <c r="C8" s="48">
        <v>28977</v>
      </c>
      <c r="D8" s="17">
        <v>41</v>
      </c>
    </row>
    <row r="9" spans="1:4" ht="15" customHeight="1" x14ac:dyDescent="0.35">
      <c r="A9" s="5">
        <v>4</v>
      </c>
      <c r="B9" s="32" t="s">
        <v>65</v>
      </c>
      <c r="C9" s="48">
        <v>32806</v>
      </c>
      <c r="D9" s="17">
        <v>31</v>
      </c>
    </row>
    <row r="10" spans="1:4" ht="13.5" customHeight="1" x14ac:dyDescent="0.35">
      <c r="A10" s="5">
        <v>5</v>
      </c>
      <c r="B10" s="32" t="s">
        <v>65</v>
      </c>
      <c r="C10" s="48">
        <v>33848</v>
      </c>
      <c r="D10" s="17">
        <v>28</v>
      </c>
    </row>
    <row r="11" spans="1:4" ht="12.75" customHeight="1" x14ac:dyDescent="0.35">
      <c r="A11" s="5">
        <v>6</v>
      </c>
      <c r="B11" s="32" t="s">
        <v>65</v>
      </c>
      <c r="C11" s="48">
        <v>30579</v>
      </c>
      <c r="D11" s="17">
        <v>37</v>
      </c>
    </row>
    <row r="12" spans="1:4" ht="17.25" customHeight="1" x14ac:dyDescent="0.35">
      <c r="A12" s="5">
        <v>7</v>
      </c>
      <c r="B12" s="32" t="s">
        <v>66</v>
      </c>
      <c r="C12" s="48">
        <v>37035</v>
      </c>
      <c r="D12" s="17">
        <v>19</v>
      </c>
    </row>
    <row r="13" spans="1:4" ht="14.25" customHeight="1" x14ac:dyDescent="0.35">
      <c r="A13" s="5">
        <v>8</v>
      </c>
      <c r="B13" s="32" t="s">
        <v>65</v>
      </c>
      <c r="C13" s="48">
        <v>26915</v>
      </c>
      <c r="D13" s="17">
        <v>47</v>
      </c>
    </row>
    <row r="14" spans="1:4" ht="15" customHeight="1" x14ac:dyDescent="0.35">
      <c r="A14" s="5">
        <v>9</v>
      </c>
      <c r="B14" s="4" t="s">
        <v>65</v>
      </c>
      <c r="C14" s="48">
        <v>32874</v>
      </c>
      <c r="D14" s="17">
        <v>30</v>
      </c>
    </row>
    <row r="15" spans="1:4" ht="16.5" customHeight="1" x14ac:dyDescent="0.35">
      <c r="A15" s="5">
        <v>10</v>
      </c>
      <c r="B15" s="32" t="s">
        <v>65</v>
      </c>
      <c r="C15" s="48">
        <v>33455</v>
      </c>
      <c r="D15" s="17">
        <v>29</v>
      </c>
    </row>
    <row r="16" spans="1:4" ht="15.75" customHeight="1" x14ac:dyDescent="0.35">
      <c r="A16" s="5">
        <v>11</v>
      </c>
      <c r="B16" s="32" t="s">
        <v>65</v>
      </c>
      <c r="C16" s="48">
        <v>34375</v>
      </c>
      <c r="D16" s="17">
        <v>26</v>
      </c>
    </row>
    <row r="17" spans="1:4" ht="15.75" customHeight="1" x14ac:dyDescent="0.35">
      <c r="A17" s="5">
        <v>12</v>
      </c>
      <c r="B17" s="32" t="s">
        <v>65</v>
      </c>
      <c r="C17" s="48">
        <v>35431</v>
      </c>
      <c r="D17" s="17">
        <v>23</v>
      </c>
    </row>
    <row r="18" spans="1:4" ht="15.75" customHeight="1" x14ac:dyDescent="0.35">
      <c r="A18" s="5">
        <v>13</v>
      </c>
      <c r="B18" s="32" t="s">
        <v>66</v>
      </c>
      <c r="C18" s="48">
        <v>32639</v>
      </c>
      <c r="D18" s="17">
        <v>31</v>
      </c>
    </row>
    <row r="19" spans="1:4" ht="14.25" customHeight="1" x14ac:dyDescent="0.35">
      <c r="A19" s="5">
        <v>14</v>
      </c>
      <c r="B19" s="32" t="s">
        <v>66</v>
      </c>
      <c r="C19" s="48">
        <v>32907</v>
      </c>
      <c r="D19" s="17">
        <v>30</v>
      </c>
    </row>
    <row r="20" spans="1:4" ht="16.5" customHeight="1" x14ac:dyDescent="0.35">
      <c r="A20" s="5">
        <v>15</v>
      </c>
      <c r="B20" s="32" t="s">
        <v>66</v>
      </c>
      <c r="C20" s="48">
        <v>32187</v>
      </c>
      <c r="D20" s="17">
        <v>32</v>
      </c>
    </row>
    <row r="21" spans="1:4" ht="15.75" customHeight="1" x14ac:dyDescent="0.35">
      <c r="A21" s="5">
        <v>16</v>
      </c>
      <c r="B21" s="32" t="s">
        <v>65</v>
      </c>
      <c r="C21" s="48">
        <v>33166</v>
      </c>
      <c r="D21" s="17">
        <v>30</v>
      </c>
    </row>
    <row r="22" spans="1:4" ht="15" customHeight="1" x14ac:dyDescent="0.35">
      <c r="A22" s="5">
        <v>17</v>
      </c>
      <c r="B22" s="75" t="s">
        <v>65</v>
      </c>
      <c r="C22" s="48">
        <v>30666</v>
      </c>
      <c r="D22" s="17">
        <v>37</v>
      </c>
    </row>
    <row r="23" spans="1:4" ht="16.5" customHeight="1" x14ac:dyDescent="0.35">
      <c r="A23" s="24">
        <v>18</v>
      </c>
      <c r="B23" s="75" t="s">
        <v>65</v>
      </c>
      <c r="C23" s="48">
        <v>30227</v>
      </c>
      <c r="D23" s="17">
        <v>38</v>
      </c>
    </row>
    <row r="24" spans="1:4" ht="14.25" customHeight="1" x14ac:dyDescent="0.35">
      <c r="A24" s="24">
        <v>19</v>
      </c>
      <c r="B24" s="32" t="s">
        <v>65</v>
      </c>
      <c r="C24" s="48">
        <v>32021</v>
      </c>
      <c r="D24" s="17">
        <v>33</v>
      </c>
    </row>
    <row r="25" spans="1:4" ht="15.75" customHeight="1" x14ac:dyDescent="0.35">
      <c r="A25" s="24">
        <v>20</v>
      </c>
      <c r="B25" s="32" t="s">
        <v>65</v>
      </c>
      <c r="C25" s="48">
        <v>30491</v>
      </c>
      <c r="D25" s="17">
        <v>37</v>
      </c>
    </row>
    <row r="26" spans="1:4" ht="16.5" customHeight="1" x14ac:dyDescent="0.35">
      <c r="A26" s="24">
        <v>21</v>
      </c>
      <c r="B26" s="32" t="s">
        <v>66</v>
      </c>
      <c r="C26" s="48">
        <v>33702</v>
      </c>
      <c r="D26" s="17">
        <v>28</v>
      </c>
    </row>
    <row r="27" spans="1:4" ht="15" customHeight="1" x14ac:dyDescent="0.35">
      <c r="A27" s="24">
        <v>22</v>
      </c>
      <c r="B27" s="32" t="s">
        <v>65</v>
      </c>
      <c r="C27" s="48">
        <v>34318</v>
      </c>
      <c r="D27" s="17">
        <v>27</v>
      </c>
    </row>
    <row r="28" spans="1:4" ht="16.5" customHeight="1" x14ac:dyDescent="0.35">
      <c r="A28" s="24">
        <v>23</v>
      </c>
      <c r="B28" s="4" t="s">
        <v>66</v>
      </c>
      <c r="C28" s="48">
        <v>33149</v>
      </c>
      <c r="D28" s="17">
        <v>30</v>
      </c>
    </row>
    <row r="29" spans="1:4" ht="16.5" customHeight="1" x14ac:dyDescent="0.35">
      <c r="A29" s="24">
        <v>24</v>
      </c>
      <c r="B29" s="32" t="s">
        <v>65</v>
      </c>
      <c r="C29" s="48">
        <v>30006</v>
      </c>
      <c r="D29" s="17">
        <v>38</v>
      </c>
    </row>
    <row r="30" spans="1:4" ht="16.5" customHeight="1" x14ac:dyDescent="0.35">
      <c r="A30" s="24">
        <v>25</v>
      </c>
      <c r="B30" s="32" t="s">
        <v>66</v>
      </c>
      <c r="C30" s="48">
        <v>31157</v>
      </c>
      <c r="D30" s="17">
        <v>35</v>
      </c>
    </row>
    <row r="31" spans="1:4" ht="15.75" customHeight="1" x14ac:dyDescent="0.35">
      <c r="A31" s="24">
        <v>26</v>
      </c>
      <c r="B31" s="32" t="s">
        <v>66</v>
      </c>
      <c r="C31" s="48">
        <v>28838</v>
      </c>
      <c r="D31" s="17">
        <v>42</v>
      </c>
    </row>
    <row r="32" spans="1:4" ht="13.5" customHeight="1" x14ac:dyDescent="0.35">
      <c r="A32" s="24">
        <v>27</v>
      </c>
      <c r="B32" s="32" t="s">
        <v>65</v>
      </c>
      <c r="C32" s="48">
        <v>32990</v>
      </c>
      <c r="D32" s="17">
        <v>30</v>
      </c>
    </row>
    <row r="33" spans="1:4" ht="17.25" customHeight="1" x14ac:dyDescent="0.35">
      <c r="A33" s="24">
        <v>28</v>
      </c>
      <c r="B33" s="32" t="s">
        <v>65</v>
      </c>
      <c r="C33" s="49">
        <v>27930</v>
      </c>
      <c r="D33" s="17">
        <v>44</v>
      </c>
    </row>
    <row r="34" spans="1:4" ht="14.25" customHeight="1" x14ac:dyDescent="0.35">
      <c r="A34" s="24">
        <v>29</v>
      </c>
      <c r="B34" s="32" t="s">
        <v>65</v>
      </c>
      <c r="C34" s="48">
        <v>30485</v>
      </c>
      <c r="D34" s="17">
        <v>37</v>
      </c>
    </row>
    <row r="35" spans="1:4" ht="18.75" customHeight="1" x14ac:dyDescent="0.35">
      <c r="A35" s="24">
        <v>30</v>
      </c>
      <c r="B35" s="75" t="s">
        <v>66</v>
      </c>
      <c r="C35" s="48">
        <v>32145</v>
      </c>
      <c r="D35" s="17">
        <v>32</v>
      </c>
    </row>
    <row r="36" spans="1:4" ht="15" customHeight="1" x14ac:dyDescent="0.35">
      <c r="A36" s="24">
        <v>31</v>
      </c>
      <c r="B36" s="32" t="s">
        <v>65</v>
      </c>
      <c r="C36" s="48">
        <v>31569</v>
      </c>
      <c r="D36" s="17">
        <v>34</v>
      </c>
    </row>
    <row r="37" spans="1:4" ht="15" customHeight="1" x14ac:dyDescent="0.35">
      <c r="A37" s="24">
        <v>32</v>
      </c>
      <c r="B37" s="32" t="s">
        <v>66</v>
      </c>
      <c r="C37" s="48">
        <v>28689</v>
      </c>
      <c r="D37" s="17">
        <v>42</v>
      </c>
    </row>
    <row r="39" spans="1:4" x14ac:dyDescent="0.35">
      <c r="C39" s="33" t="s">
        <v>42</v>
      </c>
      <c r="D39" s="53">
        <f>AVERAGE(D6:D37)</f>
        <v>33.96875</v>
      </c>
    </row>
    <row r="40" spans="1:4" x14ac:dyDescent="0.35">
      <c r="C40" s="33" t="s">
        <v>43</v>
      </c>
      <c r="D40" s="33">
        <f>MAX(D6:D37)</f>
        <v>57</v>
      </c>
    </row>
    <row r="41" spans="1:4" x14ac:dyDescent="0.35">
      <c r="C41" s="33" t="s">
        <v>44</v>
      </c>
      <c r="D41" s="33">
        <f>MIN(D6:D37)</f>
        <v>19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D30"/>
  <sheetViews>
    <sheetView workbookViewId="0">
      <selection activeCell="A4" sqref="A4:D4"/>
    </sheetView>
  </sheetViews>
  <sheetFormatPr defaultColWidth="11.54296875" defaultRowHeight="14.5" x14ac:dyDescent="0.35"/>
  <cols>
    <col min="1" max="1" width="9.08984375" customWidth="1"/>
    <col min="2" max="2" width="23.54296875" style="14" customWidth="1"/>
    <col min="3" max="3" width="16.36328125" customWidth="1"/>
    <col min="4" max="4" width="1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83</v>
      </c>
      <c r="B4" s="73"/>
      <c r="C4" s="73"/>
      <c r="D4" s="72"/>
    </row>
    <row r="5" spans="1:4" ht="30" x14ac:dyDescent="0.35">
      <c r="A5" s="38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">
        <v>1</v>
      </c>
      <c r="B6" s="31" t="s">
        <v>65</v>
      </c>
      <c r="C6" s="12">
        <v>34278</v>
      </c>
      <c r="D6" s="17">
        <v>27</v>
      </c>
    </row>
    <row r="7" spans="1:4" s="74" customFormat="1" ht="15.5" x14ac:dyDescent="0.35">
      <c r="A7" s="6">
        <v>2</v>
      </c>
      <c r="B7" s="31" t="s">
        <v>66</v>
      </c>
      <c r="C7" s="12">
        <v>33113</v>
      </c>
      <c r="D7" s="17">
        <v>30</v>
      </c>
    </row>
    <row r="8" spans="1:4" s="74" customFormat="1" ht="17.25" customHeight="1" x14ac:dyDescent="0.35">
      <c r="A8" s="6">
        <v>3</v>
      </c>
      <c r="B8" s="31" t="s">
        <v>66</v>
      </c>
      <c r="C8" s="12">
        <v>34036</v>
      </c>
      <c r="D8" s="17">
        <v>27</v>
      </c>
    </row>
    <row r="9" spans="1:4" ht="15.5" x14ac:dyDescent="0.35">
      <c r="A9" s="6">
        <v>4</v>
      </c>
      <c r="B9" s="31" t="s">
        <v>65</v>
      </c>
      <c r="C9" s="12">
        <v>33271</v>
      </c>
      <c r="D9" s="17">
        <v>29</v>
      </c>
    </row>
    <row r="10" spans="1:4" ht="15.5" x14ac:dyDescent="0.35">
      <c r="A10" s="6">
        <v>5</v>
      </c>
      <c r="B10" s="31" t="s">
        <v>65</v>
      </c>
      <c r="C10" s="12">
        <v>34045</v>
      </c>
      <c r="D10" s="17">
        <v>27</v>
      </c>
    </row>
    <row r="11" spans="1:4" ht="15.5" x14ac:dyDescent="0.35">
      <c r="A11" s="6">
        <v>6</v>
      </c>
      <c r="B11" s="31" t="s">
        <v>65</v>
      </c>
      <c r="C11" s="12">
        <v>29056</v>
      </c>
      <c r="D11" s="17">
        <v>41</v>
      </c>
    </row>
    <row r="12" spans="1:4" ht="15.5" x14ac:dyDescent="0.35">
      <c r="A12" s="6">
        <v>7</v>
      </c>
      <c r="B12" s="31" t="s">
        <v>65</v>
      </c>
      <c r="C12" s="12">
        <v>27402</v>
      </c>
      <c r="D12" s="17">
        <v>45</v>
      </c>
    </row>
    <row r="13" spans="1:4" ht="15.5" x14ac:dyDescent="0.35">
      <c r="A13" s="6">
        <v>8</v>
      </c>
      <c r="B13" s="32" t="s">
        <v>65</v>
      </c>
      <c r="C13" s="47">
        <v>35856</v>
      </c>
      <c r="D13" s="17">
        <v>22</v>
      </c>
    </row>
    <row r="14" spans="1:4" ht="15.5" x14ac:dyDescent="0.35">
      <c r="A14" s="6">
        <v>9</v>
      </c>
      <c r="B14" s="31" t="s">
        <v>65</v>
      </c>
      <c r="C14" s="12">
        <v>34644</v>
      </c>
      <c r="D14" s="17">
        <v>26</v>
      </c>
    </row>
    <row r="15" spans="1:4" ht="15.5" x14ac:dyDescent="0.35">
      <c r="A15" s="6">
        <v>10</v>
      </c>
      <c r="B15" s="31" t="s">
        <v>65</v>
      </c>
      <c r="C15" s="12">
        <v>31589</v>
      </c>
      <c r="D15" s="17">
        <v>34</v>
      </c>
    </row>
    <row r="16" spans="1:4" ht="15.5" x14ac:dyDescent="0.35">
      <c r="A16" s="6">
        <v>11</v>
      </c>
      <c r="B16" s="31" t="s">
        <v>65</v>
      </c>
      <c r="C16" s="12">
        <v>32386</v>
      </c>
      <c r="D16" s="17">
        <v>32</v>
      </c>
    </row>
    <row r="17" spans="1:4" ht="15.5" x14ac:dyDescent="0.35">
      <c r="A17" s="6">
        <v>12</v>
      </c>
      <c r="B17" s="31" t="s">
        <v>66</v>
      </c>
      <c r="C17" s="12">
        <v>28005</v>
      </c>
      <c r="D17" s="17">
        <v>44</v>
      </c>
    </row>
    <row r="18" spans="1:4" ht="15.5" x14ac:dyDescent="0.35">
      <c r="A18" s="6">
        <v>13</v>
      </c>
      <c r="B18" s="31" t="s">
        <v>66</v>
      </c>
      <c r="C18" s="12">
        <v>28750</v>
      </c>
      <c r="D18" s="17">
        <v>42</v>
      </c>
    </row>
    <row r="19" spans="1:4" ht="15.5" x14ac:dyDescent="0.35">
      <c r="A19" s="6">
        <v>14</v>
      </c>
      <c r="B19" s="31" t="s">
        <v>66</v>
      </c>
      <c r="C19" s="12">
        <v>30977</v>
      </c>
      <c r="D19" s="17">
        <v>36</v>
      </c>
    </row>
    <row r="20" spans="1:4" ht="15.5" x14ac:dyDescent="0.35">
      <c r="A20" s="6">
        <v>15</v>
      </c>
      <c r="B20" s="31" t="s">
        <v>65</v>
      </c>
      <c r="C20" s="12">
        <v>32259</v>
      </c>
      <c r="D20" s="17">
        <v>32</v>
      </c>
    </row>
    <row r="21" spans="1:4" ht="15.5" x14ac:dyDescent="0.35">
      <c r="A21" s="3">
        <v>16</v>
      </c>
      <c r="B21" s="22" t="s">
        <v>65</v>
      </c>
      <c r="C21" s="47">
        <v>29158</v>
      </c>
      <c r="D21" s="17">
        <v>41</v>
      </c>
    </row>
    <row r="22" spans="1:4" ht="15.5" x14ac:dyDescent="0.35">
      <c r="A22" s="6">
        <v>17</v>
      </c>
      <c r="B22" s="31" t="s">
        <v>65</v>
      </c>
      <c r="C22" s="12">
        <v>33463</v>
      </c>
      <c r="D22" s="17">
        <v>29</v>
      </c>
    </row>
    <row r="23" spans="1:4" ht="15.5" x14ac:dyDescent="0.35">
      <c r="A23" s="6">
        <v>18</v>
      </c>
      <c r="B23" s="31" t="s">
        <v>66</v>
      </c>
      <c r="C23" s="12">
        <v>32650</v>
      </c>
      <c r="D23" s="17">
        <v>31</v>
      </c>
    </row>
    <row r="24" spans="1:4" ht="15.5" x14ac:dyDescent="0.35">
      <c r="A24" s="6">
        <v>19</v>
      </c>
      <c r="B24" s="31" t="s">
        <v>65</v>
      </c>
      <c r="C24" s="12">
        <v>26562</v>
      </c>
      <c r="D24" s="17">
        <v>48</v>
      </c>
    </row>
    <row r="25" spans="1:4" ht="15.5" x14ac:dyDescent="0.35">
      <c r="A25" s="6">
        <v>20</v>
      </c>
      <c r="B25" s="31" t="s">
        <v>66</v>
      </c>
      <c r="C25" s="12">
        <v>33867</v>
      </c>
      <c r="D25" s="17">
        <v>28</v>
      </c>
    </row>
    <row r="26" spans="1:4" ht="15.5" x14ac:dyDescent="0.35">
      <c r="A26" s="3">
        <v>21</v>
      </c>
      <c r="B26" s="17" t="s">
        <v>66</v>
      </c>
      <c r="C26" s="47">
        <v>32837</v>
      </c>
      <c r="D26" s="17">
        <v>31</v>
      </c>
    </row>
    <row r="28" spans="1:4" x14ac:dyDescent="0.35">
      <c r="C28" s="39" t="s">
        <v>42</v>
      </c>
      <c r="D28" s="54">
        <f>AVERAGE(D6:D26)</f>
        <v>33.428571428571431</v>
      </c>
    </row>
    <row r="29" spans="1:4" x14ac:dyDescent="0.35">
      <c r="C29" s="39" t="s">
        <v>43</v>
      </c>
      <c r="D29" s="39">
        <f>MAX(D6:D26)</f>
        <v>48</v>
      </c>
    </row>
    <row r="30" spans="1:4" x14ac:dyDescent="0.35">
      <c r="C30" s="39" t="s">
        <v>44</v>
      </c>
      <c r="D30" s="39">
        <f>MIN(D6:D26)</f>
        <v>22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D45"/>
  <sheetViews>
    <sheetView workbookViewId="0">
      <selection activeCell="G6" sqref="G6"/>
    </sheetView>
  </sheetViews>
  <sheetFormatPr defaultColWidth="11.54296875" defaultRowHeight="14.5" x14ac:dyDescent="0.35"/>
  <cols>
    <col min="1" max="1" width="9.08984375" customWidth="1"/>
    <col min="2" max="2" width="20.453125" style="14" customWidth="1"/>
    <col min="3" max="3" width="18.90625" customWidth="1"/>
    <col min="4" max="4" width="14.72656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84</v>
      </c>
      <c r="B4" s="73"/>
      <c r="C4" s="73"/>
      <c r="D4" s="72"/>
    </row>
    <row r="5" spans="1:4" ht="30" x14ac:dyDescent="0.35">
      <c r="A5" s="38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5">
        <v>1</v>
      </c>
      <c r="B6" s="5" t="s">
        <v>65</v>
      </c>
      <c r="C6" s="12">
        <v>24396</v>
      </c>
      <c r="D6" s="17">
        <v>54</v>
      </c>
    </row>
    <row r="7" spans="1:4" s="74" customFormat="1" ht="15.5" x14ac:dyDescent="0.35">
      <c r="A7" s="5">
        <v>2</v>
      </c>
      <c r="B7" s="5" t="s">
        <v>65</v>
      </c>
      <c r="C7" s="12">
        <v>33056</v>
      </c>
      <c r="D7" s="17">
        <v>30</v>
      </c>
    </row>
    <row r="8" spans="1:4" s="74" customFormat="1" ht="15.5" x14ac:dyDescent="0.35">
      <c r="A8" s="5">
        <v>3</v>
      </c>
      <c r="B8" s="5" t="s">
        <v>65</v>
      </c>
      <c r="C8" s="12">
        <v>28823</v>
      </c>
      <c r="D8" s="17">
        <v>42</v>
      </c>
    </row>
    <row r="9" spans="1:4" ht="15.5" x14ac:dyDescent="0.35">
      <c r="A9" s="5">
        <v>4</v>
      </c>
      <c r="B9" s="68" t="s">
        <v>66</v>
      </c>
      <c r="C9" s="12">
        <v>30360</v>
      </c>
      <c r="D9" s="17">
        <v>37</v>
      </c>
    </row>
    <row r="10" spans="1:4" ht="15.5" x14ac:dyDescent="0.35">
      <c r="A10" s="5">
        <v>5</v>
      </c>
      <c r="B10" s="5" t="s">
        <v>65</v>
      </c>
      <c r="C10" s="12">
        <v>31912</v>
      </c>
      <c r="D10" s="17">
        <v>33</v>
      </c>
    </row>
    <row r="11" spans="1:4" ht="15.5" x14ac:dyDescent="0.35">
      <c r="A11" s="5">
        <v>6</v>
      </c>
      <c r="B11" s="5" t="s">
        <v>66</v>
      </c>
      <c r="C11" s="12">
        <v>34624</v>
      </c>
      <c r="D11" s="17">
        <v>26</v>
      </c>
    </row>
    <row r="12" spans="1:4" ht="15.5" x14ac:dyDescent="0.35">
      <c r="A12" s="5">
        <v>7</v>
      </c>
      <c r="B12" s="5" t="s">
        <v>65</v>
      </c>
      <c r="C12" s="12">
        <v>33648</v>
      </c>
      <c r="D12" s="17">
        <v>28</v>
      </c>
    </row>
    <row r="13" spans="1:4" ht="15.5" x14ac:dyDescent="0.35">
      <c r="A13" s="5">
        <v>8</v>
      </c>
      <c r="B13" s="5" t="s">
        <v>65</v>
      </c>
      <c r="C13" s="12">
        <v>27510</v>
      </c>
      <c r="D13" s="17">
        <v>45</v>
      </c>
    </row>
    <row r="14" spans="1:4" ht="15.5" x14ac:dyDescent="0.35">
      <c r="A14" s="5">
        <v>9</v>
      </c>
      <c r="B14" s="5" t="s">
        <v>65</v>
      </c>
      <c r="C14" s="12">
        <v>27128</v>
      </c>
      <c r="D14" s="17">
        <v>46</v>
      </c>
    </row>
    <row r="15" spans="1:4" ht="15.5" x14ac:dyDescent="0.35">
      <c r="A15" s="5">
        <v>10</v>
      </c>
      <c r="B15" s="68" t="s">
        <v>65</v>
      </c>
      <c r="C15" s="12">
        <v>34461</v>
      </c>
      <c r="D15" s="17">
        <v>26</v>
      </c>
    </row>
    <row r="16" spans="1:4" ht="15.5" x14ac:dyDescent="0.35">
      <c r="A16" s="5">
        <v>11</v>
      </c>
      <c r="B16" s="4" t="s">
        <v>66</v>
      </c>
      <c r="C16" s="12">
        <v>32061</v>
      </c>
      <c r="D16" s="17">
        <v>33</v>
      </c>
    </row>
    <row r="17" spans="1:4" ht="15.5" x14ac:dyDescent="0.35">
      <c r="A17" s="5">
        <v>12</v>
      </c>
      <c r="B17" s="4" t="s">
        <v>65</v>
      </c>
      <c r="C17" s="12">
        <v>30572</v>
      </c>
      <c r="D17" s="17">
        <v>37</v>
      </c>
    </row>
    <row r="18" spans="1:4" ht="15.5" x14ac:dyDescent="0.35">
      <c r="A18" s="5">
        <v>13</v>
      </c>
      <c r="B18" s="68" t="s">
        <v>65</v>
      </c>
      <c r="C18" s="12">
        <v>32129</v>
      </c>
      <c r="D18" s="17">
        <v>32</v>
      </c>
    </row>
    <row r="19" spans="1:4" ht="15.5" x14ac:dyDescent="0.35">
      <c r="A19" s="5">
        <v>14</v>
      </c>
      <c r="B19" s="68" t="s">
        <v>65</v>
      </c>
      <c r="C19" s="12">
        <v>32388</v>
      </c>
      <c r="D19" s="17">
        <v>32</v>
      </c>
    </row>
    <row r="20" spans="1:4" ht="15.5" x14ac:dyDescent="0.35">
      <c r="A20" s="5">
        <v>15</v>
      </c>
      <c r="B20" s="5" t="s">
        <v>65</v>
      </c>
      <c r="C20" s="12">
        <v>34253</v>
      </c>
      <c r="D20" s="17">
        <v>27</v>
      </c>
    </row>
    <row r="21" spans="1:4" ht="15.5" x14ac:dyDescent="0.35">
      <c r="A21" s="5">
        <v>16</v>
      </c>
      <c r="B21" s="5" t="s">
        <v>66</v>
      </c>
      <c r="C21" s="12">
        <v>34386</v>
      </c>
      <c r="D21" s="17">
        <v>26</v>
      </c>
    </row>
    <row r="22" spans="1:4" ht="15.5" x14ac:dyDescent="0.35">
      <c r="A22" s="5">
        <v>17</v>
      </c>
      <c r="B22" s="5" t="s">
        <v>65</v>
      </c>
      <c r="C22" s="12">
        <v>32975</v>
      </c>
      <c r="D22" s="17">
        <v>30</v>
      </c>
    </row>
    <row r="23" spans="1:4" ht="15.5" x14ac:dyDescent="0.35">
      <c r="A23" s="5">
        <v>18</v>
      </c>
      <c r="B23" s="68" t="s">
        <v>65</v>
      </c>
      <c r="C23" s="12">
        <v>19679</v>
      </c>
      <c r="D23" s="17">
        <v>67</v>
      </c>
    </row>
    <row r="24" spans="1:4" ht="15.5" x14ac:dyDescent="0.35">
      <c r="A24" s="5">
        <v>19</v>
      </c>
      <c r="B24" s="5" t="s">
        <v>65</v>
      </c>
      <c r="C24" s="12">
        <v>26126</v>
      </c>
      <c r="D24" s="17">
        <v>49</v>
      </c>
    </row>
    <row r="25" spans="1:4" ht="15.5" x14ac:dyDescent="0.35">
      <c r="A25" s="5">
        <v>20</v>
      </c>
      <c r="B25" s="5" t="s">
        <v>65</v>
      </c>
      <c r="C25" s="12">
        <v>32057</v>
      </c>
      <c r="D25" s="17">
        <v>33</v>
      </c>
    </row>
    <row r="26" spans="1:4" ht="15.5" x14ac:dyDescent="0.35">
      <c r="A26" s="5">
        <v>21</v>
      </c>
      <c r="B26" s="5" t="s">
        <v>65</v>
      </c>
      <c r="C26" s="12">
        <v>33761</v>
      </c>
      <c r="D26" s="17">
        <v>28</v>
      </c>
    </row>
    <row r="27" spans="1:4" ht="15.5" x14ac:dyDescent="0.35">
      <c r="A27" s="5">
        <v>22</v>
      </c>
      <c r="B27" s="5" t="s">
        <v>65</v>
      </c>
      <c r="C27" s="12">
        <v>33835</v>
      </c>
      <c r="D27" s="17">
        <v>28</v>
      </c>
    </row>
    <row r="28" spans="1:4" ht="15.5" x14ac:dyDescent="0.35">
      <c r="A28" s="5">
        <v>23</v>
      </c>
      <c r="B28" s="5" t="s">
        <v>65</v>
      </c>
      <c r="C28" s="12">
        <v>27973</v>
      </c>
      <c r="D28" s="17">
        <v>44</v>
      </c>
    </row>
    <row r="29" spans="1:4" ht="15.5" x14ac:dyDescent="0.35">
      <c r="A29" s="5">
        <v>24</v>
      </c>
      <c r="B29" s="5" t="s">
        <v>66</v>
      </c>
      <c r="C29" s="12">
        <v>31763</v>
      </c>
      <c r="D29" s="17">
        <v>34</v>
      </c>
    </row>
    <row r="30" spans="1:4" ht="15.5" x14ac:dyDescent="0.35">
      <c r="A30" s="5">
        <v>25</v>
      </c>
      <c r="B30" s="68" t="s">
        <v>66</v>
      </c>
      <c r="C30" s="12">
        <v>28827</v>
      </c>
      <c r="D30" s="17">
        <v>42</v>
      </c>
    </row>
    <row r="31" spans="1:4" ht="15.5" x14ac:dyDescent="0.35">
      <c r="A31" s="5">
        <v>26</v>
      </c>
      <c r="B31" s="5" t="s">
        <v>66</v>
      </c>
      <c r="C31" s="12">
        <v>35426</v>
      </c>
      <c r="D31" s="17">
        <v>24</v>
      </c>
    </row>
    <row r="32" spans="1:4" ht="15.5" x14ac:dyDescent="0.35">
      <c r="A32" s="5">
        <v>27</v>
      </c>
      <c r="B32" s="68" t="s">
        <v>65</v>
      </c>
      <c r="C32" s="12">
        <v>34265</v>
      </c>
      <c r="D32" s="17">
        <v>27</v>
      </c>
    </row>
    <row r="33" spans="1:4" ht="15.5" x14ac:dyDescent="0.35">
      <c r="A33" s="5">
        <v>28</v>
      </c>
      <c r="B33" s="5" t="s">
        <v>65</v>
      </c>
      <c r="C33" s="12">
        <v>30426</v>
      </c>
      <c r="D33" s="17">
        <v>37</v>
      </c>
    </row>
    <row r="34" spans="1:4" ht="15.5" x14ac:dyDescent="0.35">
      <c r="A34" s="5">
        <v>29</v>
      </c>
      <c r="B34" s="68" t="s">
        <v>65</v>
      </c>
      <c r="C34" s="12">
        <v>33301</v>
      </c>
      <c r="D34" s="17">
        <v>29</v>
      </c>
    </row>
    <row r="35" spans="1:4" ht="15.5" x14ac:dyDescent="0.35">
      <c r="A35" s="5">
        <v>30</v>
      </c>
      <c r="B35" s="68" t="s">
        <v>66</v>
      </c>
      <c r="C35" s="12">
        <v>33336</v>
      </c>
      <c r="D35" s="17">
        <v>29</v>
      </c>
    </row>
    <row r="36" spans="1:4" ht="15.5" x14ac:dyDescent="0.35">
      <c r="A36" s="5">
        <v>31</v>
      </c>
      <c r="B36" s="68" t="s">
        <v>65</v>
      </c>
      <c r="C36" s="12">
        <v>34101</v>
      </c>
      <c r="D36" s="17">
        <v>27</v>
      </c>
    </row>
    <row r="37" spans="1:4" ht="15.5" x14ac:dyDescent="0.35">
      <c r="A37" s="5">
        <v>32</v>
      </c>
      <c r="B37" s="68" t="s">
        <v>65</v>
      </c>
      <c r="C37" s="12">
        <v>32828</v>
      </c>
      <c r="D37" s="17">
        <v>31</v>
      </c>
    </row>
    <row r="38" spans="1:4" ht="15.5" x14ac:dyDescent="0.35">
      <c r="A38" s="5">
        <v>33</v>
      </c>
      <c r="B38" s="68" t="s">
        <v>65</v>
      </c>
      <c r="C38" s="12">
        <v>27311</v>
      </c>
      <c r="D38" s="17">
        <v>46</v>
      </c>
    </row>
    <row r="39" spans="1:4" ht="15.5" x14ac:dyDescent="0.35">
      <c r="A39" s="5">
        <v>34</v>
      </c>
      <c r="B39" s="3" t="s">
        <v>66</v>
      </c>
      <c r="C39" s="47">
        <v>27501</v>
      </c>
      <c r="D39" s="17">
        <v>45</v>
      </c>
    </row>
    <row r="40" spans="1:4" ht="15.5" x14ac:dyDescent="0.35">
      <c r="A40" s="5">
        <v>35</v>
      </c>
      <c r="B40" s="3" t="s">
        <v>65</v>
      </c>
      <c r="C40" s="47">
        <v>35100</v>
      </c>
      <c r="D40" s="17">
        <v>24</v>
      </c>
    </row>
    <row r="41" spans="1:4" ht="15.5" x14ac:dyDescent="0.35">
      <c r="A41" s="5">
        <v>36</v>
      </c>
      <c r="B41" s="3" t="s">
        <v>65</v>
      </c>
      <c r="C41" s="47">
        <v>29663</v>
      </c>
      <c r="D41" s="17">
        <v>39</v>
      </c>
    </row>
    <row r="43" spans="1:4" x14ac:dyDescent="0.35">
      <c r="C43" s="39" t="s">
        <v>42</v>
      </c>
      <c r="D43" s="54">
        <f>AVERAGE(D9:D41)</f>
        <v>34.575757575757578</v>
      </c>
    </row>
    <row r="44" spans="1:4" x14ac:dyDescent="0.35">
      <c r="C44" s="39" t="s">
        <v>43</v>
      </c>
      <c r="D44" s="39">
        <f>MAX(D6:D41)</f>
        <v>67</v>
      </c>
    </row>
    <row r="45" spans="1:4" x14ac:dyDescent="0.35">
      <c r="C45" s="39" t="s">
        <v>44</v>
      </c>
      <c r="D45" s="39">
        <f>MIN(D6:D41)</f>
        <v>24</v>
      </c>
    </row>
  </sheetData>
  <mergeCells count="2">
    <mergeCell ref="A3:D3"/>
    <mergeCell ref="A4:D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D51"/>
  <sheetViews>
    <sheetView workbookViewId="0">
      <selection activeCell="F6" sqref="F6"/>
    </sheetView>
  </sheetViews>
  <sheetFormatPr defaultColWidth="11.54296875" defaultRowHeight="14.5" x14ac:dyDescent="0.35"/>
  <cols>
    <col min="1" max="1" width="9" customWidth="1"/>
    <col min="2" max="2" width="24.08984375" style="14" customWidth="1"/>
    <col min="3" max="3" width="20.08984375" customWidth="1"/>
    <col min="4" max="4" width="15.179687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82</v>
      </c>
      <c r="B4" s="73"/>
      <c r="C4" s="73"/>
      <c r="D4" s="72"/>
    </row>
    <row r="5" spans="1:4" ht="30" x14ac:dyDescent="0.35">
      <c r="A5" s="38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20">
        <v>1</v>
      </c>
      <c r="B6" s="26" t="s">
        <v>66</v>
      </c>
      <c r="C6" s="12">
        <v>31602</v>
      </c>
      <c r="D6" s="17">
        <v>34</v>
      </c>
    </row>
    <row r="7" spans="1:4" s="74" customFormat="1" ht="15.5" x14ac:dyDescent="0.35">
      <c r="A7" s="27">
        <v>2</v>
      </c>
      <c r="B7" s="36" t="s">
        <v>66</v>
      </c>
      <c r="C7" s="12">
        <v>27358</v>
      </c>
      <c r="D7" s="17">
        <v>46</v>
      </c>
    </row>
    <row r="8" spans="1:4" s="74" customFormat="1" ht="15.5" x14ac:dyDescent="0.35">
      <c r="A8" s="27">
        <v>3</v>
      </c>
      <c r="B8" s="35" t="s">
        <v>66</v>
      </c>
      <c r="C8" s="12">
        <v>32909</v>
      </c>
      <c r="D8" s="17">
        <v>30</v>
      </c>
    </row>
    <row r="9" spans="1:4" ht="15.5" x14ac:dyDescent="0.35">
      <c r="A9" s="27">
        <v>4</v>
      </c>
      <c r="B9" s="26" t="s">
        <v>65</v>
      </c>
      <c r="C9" s="12">
        <v>24839</v>
      </c>
      <c r="D9" s="17">
        <v>52</v>
      </c>
    </row>
    <row r="10" spans="1:4" ht="15.5" x14ac:dyDescent="0.35">
      <c r="A10" s="27">
        <v>5</v>
      </c>
      <c r="B10" s="36" t="s">
        <v>66</v>
      </c>
      <c r="C10" s="12">
        <v>34155</v>
      </c>
      <c r="D10" s="17">
        <v>27</v>
      </c>
    </row>
    <row r="11" spans="1:4" ht="15.5" x14ac:dyDescent="0.35">
      <c r="A11" s="27">
        <v>6</v>
      </c>
      <c r="B11" s="26" t="s">
        <v>65</v>
      </c>
      <c r="C11" s="12">
        <v>29579</v>
      </c>
      <c r="D11" s="17">
        <v>40</v>
      </c>
    </row>
    <row r="12" spans="1:4" ht="15.5" x14ac:dyDescent="0.35">
      <c r="A12" s="27">
        <v>7</v>
      </c>
      <c r="B12" s="36" t="s">
        <v>65</v>
      </c>
      <c r="C12" s="12">
        <v>35065</v>
      </c>
      <c r="D12" s="17">
        <v>24</v>
      </c>
    </row>
    <row r="13" spans="1:4" ht="15.5" x14ac:dyDescent="0.35">
      <c r="A13" s="27">
        <v>8</v>
      </c>
      <c r="B13" s="35" t="s">
        <v>65</v>
      </c>
      <c r="C13" s="12">
        <v>34700</v>
      </c>
      <c r="D13" s="17">
        <v>25</v>
      </c>
    </row>
    <row r="14" spans="1:4" ht="15.5" x14ac:dyDescent="0.35">
      <c r="A14" s="27">
        <v>9</v>
      </c>
      <c r="B14" s="36" t="s">
        <v>65</v>
      </c>
      <c r="C14" s="12">
        <v>28291</v>
      </c>
      <c r="D14" s="17">
        <v>43</v>
      </c>
    </row>
    <row r="15" spans="1:4" ht="15.5" x14ac:dyDescent="0.35">
      <c r="A15" s="27">
        <v>10</v>
      </c>
      <c r="B15" s="26" t="s">
        <v>65</v>
      </c>
      <c r="C15" s="12">
        <v>34252</v>
      </c>
      <c r="D15" s="17">
        <v>27</v>
      </c>
    </row>
    <row r="16" spans="1:4" ht="15.5" x14ac:dyDescent="0.35">
      <c r="A16" s="27">
        <v>11</v>
      </c>
      <c r="B16" s="36" t="s">
        <v>65</v>
      </c>
      <c r="C16" s="12">
        <v>35156</v>
      </c>
      <c r="D16" s="17">
        <v>24</v>
      </c>
    </row>
    <row r="17" spans="1:4" ht="15.5" x14ac:dyDescent="0.35">
      <c r="A17" s="27">
        <v>12</v>
      </c>
      <c r="B17" s="26" t="s">
        <v>65</v>
      </c>
      <c r="C17" s="12">
        <v>33710</v>
      </c>
      <c r="D17" s="17">
        <v>28</v>
      </c>
    </row>
    <row r="18" spans="1:4" ht="15.5" x14ac:dyDescent="0.35">
      <c r="A18" s="27">
        <v>13</v>
      </c>
      <c r="B18" s="26" t="s">
        <v>65</v>
      </c>
      <c r="C18" s="12">
        <v>31035</v>
      </c>
      <c r="D18" s="17">
        <v>36</v>
      </c>
    </row>
    <row r="19" spans="1:4" ht="15.5" x14ac:dyDescent="0.35">
      <c r="A19" s="27">
        <v>14</v>
      </c>
      <c r="B19" s="26" t="s">
        <v>65</v>
      </c>
      <c r="C19" s="12">
        <v>32988</v>
      </c>
      <c r="D19" s="17">
        <v>30</v>
      </c>
    </row>
    <row r="20" spans="1:4" ht="15.5" x14ac:dyDescent="0.35">
      <c r="A20" s="27">
        <v>15</v>
      </c>
      <c r="B20" s="26" t="s">
        <v>65</v>
      </c>
      <c r="C20" s="12">
        <v>33187</v>
      </c>
      <c r="D20" s="17">
        <v>30</v>
      </c>
    </row>
    <row r="21" spans="1:4" ht="15.5" x14ac:dyDescent="0.35">
      <c r="A21" s="27">
        <v>16</v>
      </c>
      <c r="B21" s="36" t="s">
        <v>66</v>
      </c>
      <c r="C21" s="12">
        <v>32916</v>
      </c>
      <c r="D21" s="17">
        <v>30</v>
      </c>
    </row>
    <row r="22" spans="1:4" ht="15.5" x14ac:dyDescent="0.35">
      <c r="A22" s="27">
        <v>17</v>
      </c>
      <c r="B22" s="26" t="s">
        <v>66</v>
      </c>
      <c r="C22" s="12">
        <v>34649</v>
      </c>
      <c r="D22" s="17">
        <v>26</v>
      </c>
    </row>
    <row r="23" spans="1:4" ht="15.5" x14ac:dyDescent="0.35">
      <c r="A23" s="27">
        <v>18</v>
      </c>
      <c r="B23" s="26" t="s">
        <v>65</v>
      </c>
      <c r="C23" s="12">
        <v>33271</v>
      </c>
      <c r="D23" s="17">
        <v>29</v>
      </c>
    </row>
    <row r="24" spans="1:4" ht="15.5" x14ac:dyDescent="0.35">
      <c r="A24" s="27">
        <v>19</v>
      </c>
      <c r="B24" s="36" t="s">
        <v>66</v>
      </c>
      <c r="C24" s="12">
        <v>31400</v>
      </c>
      <c r="D24" s="17">
        <v>35</v>
      </c>
    </row>
    <row r="25" spans="1:4" ht="15.5" x14ac:dyDescent="0.35">
      <c r="A25" s="27">
        <v>20</v>
      </c>
      <c r="B25" s="36" t="s">
        <v>66</v>
      </c>
      <c r="C25" s="12">
        <v>35058</v>
      </c>
      <c r="D25" s="17">
        <v>25</v>
      </c>
    </row>
    <row r="26" spans="1:4" ht="15.5" x14ac:dyDescent="0.35">
      <c r="A26" s="27">
        <v>21</v>
      </c>
      <c r="B26" s="35" t="s">
        <v>65</v>
      </c>
      <c r="C26" s="12">
        <v>25046</v>
      </c>
      <c r="D26" s="17">
        <v>52</v>
      </c>
    </row>
    <row r="27" spans="1:4" ht="15.5" x14ac:dyDescent="0.35">
      <c r="A27" s="27">
        <v>22</v>
      </c>
      <c r="B27" s="36" t="s">
        <v>65</v>
      </c>
      <c r="C27" s="12">
        <v>28811</v>
      </c>
      <c r="D27" s="17">
        <v>42</v>
      </c>
    </row>
    <row r="28" spans="1:4" ht="15.5" x14ac:dyDescent="0.35">
      <c r="A28" s="27">
        <v>23</v>
      </c>
      <c r="B28" s="26" t="s">
        <v>65</v>
      </c>
      <c r="C28" s="12">
        <v>30999</v>
      </c>
      <c r="D28" s="17">
        <v>36</v>
      </c>
    </row>
    <row r="29" spans="1:4" ht="15.5" x14ac:dyDescent="0.35">
      <c r="A29" s="27">
        <v>24</v>
      </c>
      <c r="B29" s="36" t="s">
        <v>66</v>
      </c>
      <c r="C29" s="12">
        <v>32143</v>
      </c>
      <c r="D29" s="17">
        <v>32</v>
      </c>
    </row>
    <row r="30" spans="1:4" ht="15.5" x14ac:dyDescent="0.35">
      <c r="A30" s="27">
        <v>25</v>
      </c>
      <c r="B30" s="21" t="s">
        <v>65</v>
      </c>
      <c r="C30" s="12">
        <v>32765</v>
      </c>
      <c r="D30" s="17">
        <v>31</v>
      </c>
    </row>
    <row r="31" spans="1:4" ht="15.5" x14ac:dyDescent="0.35">
      <c r="A31" s="27">
        <v>26</v>
      </c>
      <c r="B31" s="36" t="s">
        <v>65</v>
      </c>
      <c r="C31" s="12">
        <v>33877</v>
      </c>
      <c r="D31" s="17">
        <v>28</v>
      </c>
    </row>
    <row r="32" spans="1:4" ht="15.5" x14ac:dyDescent="0.35">
      <c r="A32" s="27">
        <v>27</v>
      </c>
      <c r="B32" s="6" t="s">
        <v>65</v>
      </c>
      <c r="C32" s="12">
        <v>31445</v>
      </c>
      <c r="D32" s="17">
        <v>34</v>
      </c>
    </row>
    <row r="33" spans="1:4" ht="15.5" x14ac:dyDescent="0.35">
      <c r="A33" s="27">
        <v>28</v>
      </c>
      <c r="B33" s="35" t="s">
        <v>66</v>
      </c>
      <c r="C33" s="12">
        <v>35885</v>
      </c>
      <c r="D33" s="17">
        <v>22</v>
      </c>
    </row>
    <row r="34" spans="1:4" ht="15.5" x14ac:dyDescent="0.35">
      <c r="A34" s="27">
        <v>29</v>
      </c>
      <c r="B34" s="26" t="s">
        <v>65</v>
      </c>
      <c r="C34" s="12">
        <v>33265</v>
      </c>
      <c r="D34" s="17">
        <v>29</v>
      </c>
    </row>
    <row r="35" spans="1:4" ht="15.5" x14ac:dyDescent="0.35">
      <c r="A35" s="27">
        <v>30</v>
      </c>
      <c r="B35" s="36" t="s">
        <v>66</v>
      </c>
      <c r="C35" s="12">
        <v>34902</v>
      </c>
      <c r="D35" s="17">
        <v>25</v>
      </c>
    </row>
    <row r="36" spans="1:4" ht="15.5" x14ac:dyDescent="0.35">
      <c r="A36" s="27">
        <v>31</v>
      </c>
      <c r="B36" s="26" t="s">
        <v>65</v>
      </c>
      <c r="C36" s="12">
        <v>28348</v>
      </c>
      <c r="D36" s="17">
        <v>43</v>
      </c>
    </row>
    <row r="37" spans="1:4" ht="15.5" x14ac:dyDescent="0.35">
      <c r="A37" s="27">
        <v>32</v>
      </c>
      <c r="B37" s="26" t="s">
        <v>65</v>
      </c>
      <c r="C37" s="12">
        <v>32451</v>
      </c>
      <c r="D37" s="17">
        <v>32</v>
      </c>
    </row>
    <row r="38" spans="1:4" ht="15.5" x14ac:dyDescent="0.35">
      <c r="A38" s="27">
        <v>33</v>
      </c>
      <c r="B38" s="36" t="s">
        <v>66</v>
      </c>
      <c r="C38" s="12">
        <v>34448</v>
      </c>
      <c r="D38" s="17">
        <v>26</v>
      </c>
    </row>
    <row r="39" spans="1:4" ht="15.5" x14ac:dyDescent="0.35">
      <c r="A39" s="27">
        <v>34</v>
      </c>
      <c r="B39" s="26" t="s">
        <v>65</v>
      </c>
      <c r="C39" s="12">
        <v>32801</v>
      </c>
      <c r="D39" s="17">
        <v>31</v>
      </c>
    </row>
    <row r="40" spans="1:4" ht="15.5" x14ac:dyDescent="0.35">
      <c r="A40" s="27">
        <v>35</v>
      </c>
      <c r="B40" s="35" t="s">
        <v>66</v>
      </c>
      <c r="C40" s="12">
        <v>28053</v>
      </c>
      <c r="D40" s="17">
        <v>44</v>
      </c>
    </row>
    <row r="41" spans="1:4" ht="15.5" x14ac:dyDescent="0.35">
      <c r="A41" s="5">
        <v>36</v>
      </c>
      <c r="B41" s="68" t="s">
        <v>66</v>
      </c>
      <c r="C41" s="12">
        <v>35082</v>
      </c>
      <c r="D41" s="17">
        <v>24</v>
      </c>
    </row>
    <row r="42" spans="1:4" ht="15.5" x14ac:dyDescent="0.35">
      <c r="A42" s="5">
        <v>37</v>
      </c>
      <c r="B42" s="5" t="s">
        <v>65</v>
      </c>
      <c r="C42" s="12">
        <v>24011</v>
      </c>
      <c r="D42" s="17">
        <v>55</v>
      </c>
    </row>
    <row r="43" spans="1:4" ht="15.5" x14ac:dyDescent="0.35">
      <c r="A43" s="5">
        <v>38</v>
      </c>
      <c r="B43" s="5" t="s">
        <v>65</v>
      </c>
      <c r="C43" s="12">
        <v>22928</v>
      </c>
      <c r="D43" s="17">
        <v>58</v>
      </c>
    </row>
    <row r="44" spans="1:4" ht="15.5" x14ac:dyDescent="0.35">
      <c r="A44" s="5">
        <v>39</v>
      </c>
      <c r="B44" s="5" t="s">
        <v>65</v>
      </c>
      <c r="C44" s="12">
        <v>28990</v>
      </c>
      <c r="D44" s="17">
        <v>41</v>
      </c>
    </row>
    <row r="45" spans="1:4" ht="15.5" x14ac:dyDescent="0.35">
      <c r="A45" s="5">
        <v>40</v>
      </c>
      <c r="B45" s="5" t="s">
        <v>66</v>
      </c>
      <c r="C45" s="12">
        <v>34520</v>
      </c>
      <c r="D45" s="17">
        <v>26</v>
      </c>
    </row>
    <row r="46" spans="1:4" ht="15.5" x14ac:dyDescent="0.35">
      <c r="A46" s="5">
        <v>41</v>
      </c>
      <c r="B46" s="5" t="s">
        <v>66</v>
      </c>
      <c r="C46" s="12">
        <v>33823</v>
      </c>
      <c r="D46" s="17">
        <v>28</v>
      </c>
    </row>
    <row r="47" spans="1:4" ht="15.5" x14ac:dyDescent="0.35">
      <c r="A47" s="5">
        <v>42</v>
      </c>
      <c r="B47" s="5" t="s">
        <v>66</v>
      </c>
      <c r="C47" s="12">
        <v>34682</v>
      </c>
      <c r="D47" s="17">
        <v>26</v>
      </c>
    </row>
    <row r="49" spans="3:4" ht="15.5" x14ac:dyDescent="0.35">
      <c r="C49" s="17" t="s">
        <v>42</v>
      </c>
      <c r="D49" s="40">
        <f>AVERAGE(D6:D47)</f>
        <v>33.476190476190474</v>
      </c>
    </row>
    <row r="50" spans="3:4" ht="15.5" x14ac:dyDescent="0.35">
      <c r="C50" s="17" t="s">
        <v>43</v>
      </c>
      <c r="D50" s="17">
        <f>MAX(D6:D47)</f>
        <v>58</v>
      </c>
    </row>
    <row r="51" spans="3:4" ht="15.5" x14ac:dyDescent="0.35">
      <c r="C51" s="17" t="s">
        <v>44</v>
      </c>
      <c r="D51" s="17">
        <f>MIN(D6:D47)</f>
        <v>22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D23"/>
  <sheetViews>
    <sheetView topLeftCell="A7" workbookViewId="0">
      <selection activeCell="A4" sqref="A4:D4"/>
    </sheetView>
  </sheetViews>
  <sheetFormatPr defaultColWidth="11.54296875" defaultRowHeight="14.5" x14ac:dyDescent="0.35"/>
  <cols>
    <col min="1" max="1" width="9.90625" customWidth="1"/>
    <col min="2" max="2" width="21.26953125" style="14" customWidth="1"/>
    <col min="3" max="3" width="18.54296875" customWidth="1"/>
    <col min="4" max="4" width="14.0898437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81</v>
      </c>
      <c r="B4" s="73"/>
      <c r="C4" s="73"/>
      <c r="D4" s="72"/>
    </row>
    <row r="5" spans="1:4" ht="30" x14ac:dyDescent="0.35">
      <c r="A5" s="38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">
        <v>1</v>
      </c>
      <c r="B6" s="6" t="s">
        <v>65</v>
      </c>
      <c r="C6" s="12">
        <v>31576</v>
      </c>
      <c r="D6" s="17">
        <v>34</v>
      </c>
    </row>
    <row r="7" spans="1:4" s="74" customFormat="1" ht="15.5" x14ac:dyDescent="0.35">
      <c r="A7" s="6">
        <v>2</v>
      </c>
      <c r="B7" s="5" t="s">
        <v>65</v>
      </c>
      <c r="C7" s="12">
        <v>31222</v>
      </c>
      <c r="D7" s="17">
        <v>35</v>
      </c>
    </row>
    <row r="8" spans="1:4" s="74" customFormat="1" ht="15.5" x14ac:dyDescent="0.35">
      <c r="A8" s="6">
        <v>3</v>
      </c>
      <c r="B8" s="5" t="s">
        <v>65</v>
      </c>
      <c r="C8" s="12">
        <v>32429</v>
      </c>
      <c r="D8" s="17">
        <v>32</v>
      </c>
    </row>
    <row r="9" spans="1:4" ht="15.5" x14ac:dyDescent="0.35">
      <c r="A9" s="6">
        <v>4</v>
      </c>
      <c r="B9" s="30" t="s">
        <v>66</v>
      </c>
      <c r="C9" s="12">
        <v>33583</v>
      </c>
      <c r="D9" s="17">
        <v>29</v>
      </c>
    </row>
    <row r="10" spans="1:4" ht="15.5" x14ac:dyDescent="0.35">
      <c r="A10" s="6">
        <v>5</v>
      </c>
      <c r="B10" s="30" t="s">
        <v>66</v>
      </c>
      <c r="C10" s="12">
        <v>32392</v>
      </c>
      <c r="D10" s="17">
        <v>32</v>
      </c>
    </row>
    <row r="11" spans="1:4" ht="15.5" x14ac:dyDescent="0.35">
      <c r="A11" s="6">
        <v>6</v>
      </c>
      <c r="B11" s="30" t="s">
        <v>65</v>
      </c>
      <c r="C11" s="12">
        <v>33861</v>
      </c>
      <c r="D11" s="17">
        <v>28</v>
      </c>
    </row>
    <row r="12" spans="1:4" ht="15.5" x14ac:dyDescent="0.35">
      <c r="A12" s="6">
        <v>7</v>
      </c>
      <c r="B12" s="30" t="s">
        <v>65</v>
      </c>
      <c r="C12" s="12">
        <v>30240</v>
      </c>
      <c r="D12" s="17">
        <v>38</v>
      </c>
    </row>
    <row r="13" spans="1:4" ht="15.5" x14ac:dyDescent="0.35">
      <c r="A13" s="6">
        <v>8</v>
      </c>
      <c r="B13" s="30" t="s">
        <v>65</v>
      </c>
      <c r="C13" s="12">
        <v>29591</v>
      </c>
      <c r="D13" s="17">
        <v>39</v>
      </c>
    </row>
    <row r="14" spans="1:4" ht="15.5" x14ac:dyDescent="0.35">
      <c r="A14" s="6">
        <v>9</v>
      </c>
      <c r="B14" s="30" t="s">
        <v>65</v>
      </c>
      <c r="C14" s="12">
        <v>35025</v>
      </c>
      <c r="D14" s="17">
        <v>25</v>
      </c>
    </row>
    <row r="15" spans="1:4" ht="15.5" x14ac:dyDescent="0.35">
      <c r="A15" s="6">
        <v>10</v>
      </c>
      <c r="B15" s="30" t="s">
        <v>65</v>
      </c>
      <c r="C15" s="12">
        <v>31209</v>
      </c>
      <c r="D15" s="17">
        <v>35</v>
      </c>
    </row>
    <row r="16" spans="1:4" ht="15.5" x14ac:dyDescent="0.35">
      <c r="A16" s="6">
        <v>11</v>
      </c>
      <c r="B16" s="30" t="s">
        <v>65</v>
      </c>
      <c r="C16" s="12">
        <v>35431</v>
      </c>
      <c r="D16" s="17">
        <v>23</v>
      </c>
    </row>
    <row r="17" spans="1:4" ht="15.5" x14ac:dyDescent="0.35">
      <c r="A17" s="6">
        <v>12</v>
      </c>
      <c r="B17" s="30" t="s">
        <v>65</v>
      </c>
      <c r="C17" s="12">
        <v>32863</v>
      </c>
      <c r="D17" s="17">
        <v>31</v>
      </c>
    </row>
    <row r="18" spans="1:4" ht="15.5" x14ac:dyDescent="0.35">
      <c r="A18" s="6">
        <v>13</v>
      </c>
      <c r="B18" s="30" t="s">
        <v>66</v>
      </c>
      <c r="C18" s="12">
        <v>25899</v>
      </c>
      <c r="D18" s="17">
        <v>50</v>
      </c>
    </row>
    <row r="19" spans="1:4" ht="15.5" x14ac:dyDescent="0.35">
      <c r="A19" s="6">
        <v>14</v>
      </c>
      <c r="B19" s="30" t="s">
        <v>65</v>
      </c>
      <c r="C19" s="12">
        <v>35968</v>
      </c>
      <c r="D19" s="17">
        <v>22</v>
      </c>
    </row>
    <row r="21" spans="1:4" ht="15.5" x14ac:dyDescent="0.35">
      <c r="C21" s="17" t="s">
        <v>42</v>
      </c>
      <c r="D21" s="29">
        <f>AVERAGE(D6:D19)</f>
        <v>32.357142857142854</v>
      </c>
    </row>
    <row r="22" spans="1:4" ht="15.5" x14ac:dyDescent="0.35">
      <c r="C22" s="17" t="s">
        <v>43</v>
      </c>
      <c r="D22" s="17">
        <f>MAX(D6:D19)</f>
        <v>50</v>
      </c>
    </row>
    <row r="23" spans="1:4" ht="15.5" x14ac:dyDescent="0.35">
      <c r="C23" s="17" t="s">
        <v>44</v>
      </c>
      <c r="D23" s="17">
        <f>MIN(D6:D19)</f>
        <v>22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D39"/>
  <sheetViews>
    <sheetView tabSelected="1" topLeftCell="A4" workbookViewId="0">
      <selection activeCell="F5" sqref="F5"/>
    </sheetView>
  </sheetViews>
  <sheetFormatPr defaultColWidth="11.54296875" defaultRowHeight="14.5" x14ac:dyDescent="0.35"/>
  <cols>
    <col min="1" max="1" width="8.6328125" customWidth="1"/>
    <col min="2" max="2" width="22.453125" style="14" customWidth="1"/>
    <col min="3" max="3" width="20" customWidth="1"/>
    <col min="4" max="4" width="13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80</v>
      </c>
      <c r="B4" s="73"/>
      <c r="C4" s="73"/>
      <c r="D4" s="72"/>
    </row>
    <row r="5" spans="1:4" ht="30" x14ac:dyDescent="0.35">
      <c r="A5" s="37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">
        <v>1</v>
      </c>
      <c r="B6" s="3" t="s">
        <v>65</v>
      </c>
      <c r="C6" s="12">
        <v>29148</v>
      </c>
      <c r="D6" s="17">
        <v>41</v>
      </c>
    </row>
    <row r="7" spans="1:4" s="74" customFormat="1" ht="15.5" x14ac:dyDescent="0.35">
      <c r="A7" s="6">
        <v>2</v>
      </c>
      <c r="B7" s="3" t="s">
        <v>65</v>
      </c>
      <c r="C7" s="12">
        <v>32231</v>
      </c>
      <c r="D7" s="17">
        <v>32</v>
      </c>
    </row>
    <row r="8" spans="1:4" s="74" customFormat="1" ht="15.5" x14ac:dyDescent="0.35">
      <c r="A8" s="6">
        <v>3</v>
      </c>
      <c r="B8" s="5" t="s">
        <v>66</v>
      </c>
      <c r="C8" s="12">
        <v>31983</v>
      </c>
      <c r="D8" s="17">
        <v>33</v>
      </c>
    </row>
    <row r="9" spans="1:4" ht="15.5" x14ac:dyDescent="0.35">
      <c r="A9" s="6">
        <v>4</v>
      </c>
      <c r="B9" s="5" t="s">
        <v>65</v>
      </c>
      <c r="C9" s="12">
        <v>30232</v>
      </c>
      <c r="D9" s="17">
        <v>38</v>
      </c>
    </row>
    <row r="10" spans="1:4" ht="15.5" x14ac:dyDescent="0.35">
      <c r="A10" s="6">
        <v>5</v>
      </c>
      <c r="B10" s="5" t="s">
        <v>66</v>
      </c>
      <c r="C10" s="12">
        <v>34771</v>
      </c>
      <c r="D10" s="17">
        <v>25</v>
      </c>
    </row>
    <row r="11" spans="1:4" ht="15.5" x14ac:dyDescent="0.35">
      <c r="A11" s="6">
        <v>6</v>
      </c>
      <c r="B11" s="5" t="s">
        <v>65</v>
      </c>
      <c r="C11" s="12">
        <v>25582</v>
      </c>
      <c r="D11" s="17">
        <v>50</v>
      </c>
    </row>
    <row r="12" spans="1:4" ht="15.5" x14ac:dyDescent="0.35">
      <c r="A12" s="6">
        <v>7</v>
      </c>
      <c r="B12" s="5" t="s">
        <v>65</v>
      </c>
      <c r="C12" s="12">
        <v>33555</v>
      </c>
      <c r="D12" s="17">
        <v>29</v>
      </c>
    </row>
    <row r="13" spans="1:4" ht="15.5" x14ac:dyDescent="0.35">
      <c r="A13" s="6">
        <v>8</v>
      </c>
      <c r="B13" s="5" t="s">
        <v>65</v>
      </c>
      <c r="C13" s="12">
        <v>32260</v>
      </c>
      <c r="D13" s="17">
        <v>32</v>
      </c>
    </row>
    <row r="14" spans="1:4" ht="15.5" x14ac:dyDescent="0.35">
      <c r="A14" s="6">
        <v>9</v>
      </c>
      <c r="B14" s="5" t="s">
        <v>65</v>
      </c>
      <c r="C14" s="12">
        <v>32140</v>
      </c>
      <c r="D14" s="17">
        <v>33</v>
      </c>
    </row>
    <row r="15" spans="1:4" ht="15.5" x14ac:dyDescent="0.35">
      <c r="A15" s="6">
        <v>10</v>
      </c>
      <c r="B15" s="5" t="s">
        <v>65</v>
      </c>
      <c r="C15" s="12">
        <v>33900</v>
      </c>
      <c r="D15" s="17">
        <v>28</v>
      </c>
    </row>
    <row r="16" spans="1:4" ht="15.5" x14ac:dyDescent="0.35">
      <c r="A16" s="6">
        <v>11</v>
      </c>
      <c r="B16" s="5" t="s">
        <v>65</v>
      </c>
      <c r="C16" s="12">
        <v>34650</v>
      </c>
      <c r="D16" s="17">
        <v>26</v>
      </c>
    </row>
    <row r="17" spans="1:4" ht="15.5" x14ac:dyDescent="0.35">
      <c r="A17" s="6">
        <v>12</v>
      </c>
      <c r="B17" s="5" t="s">
        <v>65</v>
      </c>
      <c r="C17" s="12">
        <v>34565</v>
      </c>
      <c r="D17" s="17">
        <v>26</v>
      </c>
    </row>
    <row r="18" spans="1:4" ht="15.5" x14ac:dyDescent="0.35">
      <c r="A18" s="6">
        <v>13</v>
      </c>
      <c r="B18" s="5" t="s">
        <v>65</v>
      </c>
      <c r="C18" s="12">
        <v>30504</v>
      </c>
      <c r="D18" s="17">
        <v>37</v>
      </c>
    </row>
    <row r="19" spans="1:4" ht="15.5" x14ac:dyDescent="0.35">
      <c r="A19" s="6">
        <v>14</v>
      </c>
      <c r="B19" s="5" t="s">
        <v>65</v>
      </c>
      <c r="C19" s="12">
        <v>33478</v>
      </c>
      <c r="D19" s="17">
        <v>28</v>
      </c>
    </row>
    <row r="20" spans="1:4" ht="15.5" x14ac:dyDescent="0.35">
      <c r="A20" s="6">
        <v>15</v>
      </c>
      <c r="B20" s="3" t="s">
        <v>66</v>
      </c>
      <c r="C20" s="12">
        <v>29878</v>
      </c>
      <c r="D20" s="17">
        <v>39</v>
      </c>
    </row>
    <row r="21" spans="1:4" ht="15.5" x14ac:dyDescent="0.35">
      <c r="A21" s="6">
        <v>16</v>
      </c>
      <c r="B21" s="3" t="s">
        <v>66</v>
      </c>
      <c r="C21" s="12">
        <v>29206</v>
      </c>
      <c r="D21" s="17">
        <v>41</v>
      </c>
    </row>
    <row r="22" spans="1:4" ht="15.5" x14ac:dyDescent="0.35">
      <c r="A22" s="6">
        <v>17</v>
      </c>
      <c r="B22" s="3" t="s">
        <v>65</v>
      </c>
      <c r="C22" s="12">
        <v>33213</v>
      </c>
      <c r="D22" s="17">
        <v>30</v>
      </c>
    </row>
    <row r="23" spans="1:4" ht="15.5" x14ac:dyDescent="0.35">
      <c r="A23" s="17">
        <v>18</v>
      </c>
      <c r="B23" s="34" t="s">
        <v>65</v>
      </c>
      <c r="C23" s="12">
        <v>33213</v>
      </c>
      <c r="D23" s="17">
        <v>30</v>
      </c>
    </row>
    <row r="24" spans="1:4" ht="15.5" x14ac:dyDescent="0.35">
      <c r="A24" s="6">
        <v>19</v>
      </c>
      <c r="B24" s="5" t="s">
        <v>65</v>
      </c>
      <c r="C24" s="12">
        <v>34334</v>
      </c>
      <c r="D24" s="17">
        <v>27</v>
      </c>
    </row>
    <row r="25" spans="1:4" ht="15.5" x14ac:dyDescent="0.35">
      <c r="A25" s="17">
        <v>20</v>
      </c>
      <c r="B25" s="5" t="s">
        <v>65</v>
      </c>
      <c r="C25" s="12">
        <v>28964</v>
      </c>
      <c r="D25" s="17">
        <v>41</v>
      </c>
    </row>
    <row r="26" spans="1:4" ht="15.5" x14ac:dyDescent="0.35">
      <c r="A26" s="6">
        <v>21</v>
      </c>
      <c r="B26" s="5" t="s">
        <v>65</v>
      </c>
      <c r="C26" s="12">
        <v>30132</v>
      </c>
      <c r="D26" s="17">
        <v>38</v>
      </c>
    </row>
    <row r="27" spans="1:4" ht="15.5" x14ac:dyDescent="0.35">
      <c r="A27" s="17">
        <v>22</v>
      </c>
      <c r="B27" s="5" t="s">
        <v>66</v>
      </c>
      <c r="C27" s="12">
        <v>27568</v>
      </c>
      <c r="D27" s="17">
        <v>45</v>
      </c>
    </row>
    <row r="28" spans="1:4" ht="15.5" x14ac:dyDescent="0.35">
      <c r="A28" s="6">
        <v>23</v>
      </c>
      <c r="B28" s="5" t="s">
        <v>65</v>
      </c>
      <c r="C28" s="12">
        <v>26995</v>
      </c>
      <c r="D28" s="17">
        <v>47</v>
      </c>
    </row>
    <row r="29" spans="1:4" ht="15.5" x14ac:dyDescent="0.35">
      <c r="A29" s="17">
        <v>24</v>
      </c>
      <c r="B29" s="5" t="s">
        <v>66</v>
      </c>
      <c r="C29" s="12">
        <v>24143</v>
      </c>
      <c r="D29" s="17">
        <v>54</v>
      </c>
    </row>
    <row r="30" spans="1:4" ht="15.5" x14ac:dyDescent="0.35">
      <c r="A30" s="6">
        <v>25</v>
      </c>
      <c r="B30" s="5" t="s">
        <v>65</v>
      </c>
      <c r="C30" s="12">
        <v>30424</v>
      </c>
      <c r="D30" s="17">
        <v>37</v>
      </c>
    </row>
    <row r="31" spans="1:4" ht="15.5" x14ac:dyDescent="0.35">
      <c r="A31" s="17">
        <v>26</v>
      </c>
      <c r="B31" s="5" t="s">
        <v>65</v>
      </c>
      <c r="C31" s="12">
        <v>33044</v>
      </c>
      <c r="D31" s="17">
        <v>30</v>
      </c>
    </row>
    <row r="32" spans="1:4" ht="15.5" x14ac:dyDescent="0.35">
      <c r="A32" s="6">
        <v>27</v>
      </c>
      <c r="B32" s="5" t="s">
        <v>66</v>
      </c>
      <c r="C32" s="12">
        <v>29322</v>
      </c>
      <c r="D32" s="17">
        <v>40</v>
      </c>
    </row>
    <row r="33" spans="1:4" ht="15.5" x14ac:dyDescent="0.35">
      <c r="A33" s="17">
        <v>28</v>
      </c>
      <c r="B33" s="5" t="s">
        <v>65</v>
      </c>
      <c r="C33" s="12">
        <v>33065</v>
      </c>
      <c r="D33" s="17">
        <v>30</v>
      </c>
    </row>
    <row r="34" spans="1:4" ht="15.5" x14ac:dyDescent="0.35">
      <c r="A34" s="6">
        <v>29</v>
      </c>
      <c r="B34" s="5" t="s">
        <v>65</v>
      </c>
      <c r="C34" s="47">
        <v>32497</v>
      </c>
      <c r="D34" s="17">
        <v>32</v>
      </c>
    </row>
    <row r="35" spans="1:4" ht="15.5" x14ac:dyDescent="0.35">
      <c r="A35" s="6">
        <v>30</v>
      </c>
      <c r="B35" s="5" t="s">
        <v>65</v>
      </c>
      <c r="C35" s="12">
        <v>32734</v>
      </c>
      <c r="D35" s="17">
        <v>31</v>
      </c>
    </row>
    <row r="37" spans="1:4" ht="15.5" x14ac:dyDescent="0.35">
      <c r="C37" s="17" t="s">
        <v>42</v>
      </c>
      <c r="D37" s="29">
        <f>AVERAGE(D6:D35)</f>
        <v>35</v>
      </c>
    </row>
    <row r="38" spans="1:4" ht="15.5" x14ac:dyDescent="0.35">
      <c r="C38" s="17" t="s">
        <v>43</v>
      </c>
      <c r="D38" s="17">
        <f>MAX(D6:D35)</f>
        <v>54</v>
      </c>
    </row>
    <row r="39" spans="1:4" ht="15.5" x14ac:dyDescent="0.35">
      <c r="C39" s="17" t="s">
        <v>44</v>
      </c>
      <c r="D39" s="17">
        <f>MIN(D6:D35)</f>
        <v>25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47"/>
  <sheetViews>
    <sheetView topLeftCell="A141" workbookViewId="0">
      <selection activeCell="A3" sqref="A3:D3"/>
    </sheetView>
  </sheetViews>
  <sheetFormatPr defaultColWidth="11.54296875" defaultRowHeight="14.5" x14ac:dyDescent="0.35"/>
  <cols>
    <col min="1" max="1" width="5.54296875" customWidth="1"/>
    <col min="2" max="2" width="22.90625" style="14" customWidth="1"/>
    <col min="3" max="3" width="21.54296875" style="1" customWidth="1"/>
    <col min="4" max="4" width="21.08984375" style="43" customWidth="1"/>
  </cols>
  <sheetData>
    <row r="3" spans="1:4" ht="15" x14ac:dyDescent="0.35">
      <c r="A3" s="60" t="s">
        <v>2</v>
      </c>
      <c r="B3" s="60"/>
      <c r="C3" s="60"/>
      <c r="D3" s="60"/>
    </row>
    <row r="4" spans="1:4" ht="15.75" customHeight="1" x14ac:dyDescent="0.35">
      <c r="A4" s="60" t="s">
        <v>63</v>
      </c>
      <c r="B4" s="60"/>
      <c r="C4" s="60"/>
      <c r="D4" s="60"/>
    </row>
    <row r="5" spans="1:4" ht="30" x14ac:dyDescent="0.35">
      <c r="A5" s="38" t="s">
        <v>0</v>
      </c>
      <c r="B5" s="56" t="s">
        <v>64</v>
      </c>
      <c r="C5" s="8" t="s">
        <v>2</v>
      </c>
      <c r="D5" s="42" t="s">
        <v>41</v>
      </c>
    </row>
    <row r="6" spans="1:4" ht="15.5" x14ac:dyDescent="0.35">
      <c r="A6" s="17">
        <v>1</v>
      </c>
      <c r="B6" s="66" t="s">
        <v>65</v>
      </c>
      <c r="C6" s="12">
        <v>32767</v>
      </c>
      <c r="D6" s="44">
        <f>2020-1989</f>
        <v>31</v>
      </c>
    </row>
    <row r="7" spans="1:4" ht="15.5" x14ac:dyDescent="0.35">
      <c r="A7" s="17">
        <v>2</v>
      </c>
      <c r="B7" s="66" t="s">
        <v>65</v>
      </c>
      <c r="C7" s="12">
        <v>22868</v>
      </c>
      <c r="D7" s="44">
        <f>2020-1962</f>
        <v>58</v>
      </c>
    </row>
    <row r="8" spans="1:4" ht="15.5" x14ac:dyDescent="0.35">
      <c r="A8" s="17">
        <v>3</v>
      </c>
      <c r="B8" s="66" t="s">
        <v>65</v>
      </c>
      <c r="C8" s="12">
        <v>25461</v>
      </c>
      <c r="D8" s="44">
        <f>2020-1969</f>
        <v>51</v>
      </c>
    </row>
    <row r="9" spans="1:4" ht="15.5" x14ac:dyDescent="0.35">
      <c r="A9" s="17">
        <v>4</v>
      </c>
      <c r="B9" s="66" t="s">
        <v>66</v>
      </c>
      <c r="C9" s="12">
        <v>31310</v>
      </c>
      <c r="D9" s="44">
        <f>2020-1985</f>
        <v>35</v>
      </c>
    </row>
    <row r="10" spans="1:4" ht="15.5" x14ac:dyDescent="0.35">
      <c r="A10" s="17">
        <v>5</v>
      </c>
      <c r="B10" s="66" t="s">
        <v>66</v>
      </c>
      <c r="C10" s="12">
        <v>33283</v>
      </c>
      <c r="D10" s="44">
        <f>2020-1991</f>
        <v>29</v>
      </c>
    </row>
    <row r="11" spans="1:4" ht="15.5" x14ac:dyDescent="0.35">
      <c r="A11" s="17">
        <v>6</v>
      </c>
      <c r="B11" s="66" t="s">
        <v>65</v>
      </c>
      <c r="C11" s="12">
        <v>34278</v>
      </c>
      <c r="D11" s="44">
        <f>2020-1993</f>
        <v>27</v>
      </c>
    </row>
    <row r="12" spans="1:4" ht="15.5" x14ac:dyDescent="0.35">
      <c r="A12" s="17">
        <v>7</v>
      </c>
      <c r="B12" s="10" t="s">
        <v>66</v>
      </c>
      <c r="C12" s="12">
        <v>25410</v>
      </c>
      <c r="D12" s="44">
        <f>2020-1969</f>
        <v>51</v>
      </c>
    </row>
    <row r="13" spans="1:4" ht="15.5" x14ac:dyDescent="0.35">
      <c r="A13" s="17">
        <v>8</v>
      </c>
      <c r="B13" s="10" t="s">
        <v>66</v>
      </c>
      <c r="C13" s="12">
        <v>30764</v>
      </c>
      <c r="D13" s="44">
        <f>2020-1984</f>
        <v>36</v>
      </c>
    </row>
    <row r="14" spans="1:4" ht="15.5" x14ac:dyDescent="0.35">
      <c r="A14" s="17">
        <v>9</v>
      </c>
      <c r="B14" s="10" t="s">
        <v>66</v>
      </c>
      <c r="C14" s="12">
        <v>30573</v>
      </c>
      <c r="D14" s="44">
        <f>2020-1983</f>
        <v>37</v>
      </c>
    </row>
    <row r="15" spans="1:4" ht="15.5" x14ac:dyDescent="0.35">
      <c r="A15" s="17">
        <v>10</v>
      </c>
      <c r="B15" s="10" t="s">
        <v>66</v>
      </c>
      <c r="C15" s="12">
        <v>35459</v>
      </c>
      <c r="D15" s="44">
        <f>2020-1997</f>
        <v>23</v>
      </c>
    </row>
    <row r="16" spans="1:4" ht="15.5" x14ac:dyDescent="0.35">
      <c r="A16" s="17">
        <v>11</v>
      </c>
      <c r="B16" s="10" t="s">
        <v>65</v>
      </c>
      <c r="C16" s="12">
        <v>32786</v>
      </c>
      <c r="D16" s="44">
        <f>2020-1989</f>
        <v>31</v>
      </c>
    </row>
    <row r="17" spans="1:4" ht="15.5" x14ac:dyDescent="0.35">
      <c r="A17" s="17">
        <v>12</v>
      </c>
      <c r="B17" s="10" t="s">
        <v>66</v>
      </c>
      <c r="C17" s="12">
        <v>30610</v>
      </c>
      <c r="D17" s="44">
        <f>2020-1983</f>
        <v>37</v>
      </c>
    </row>
    <row r="18" spans="1:4" ht="15.5" x14ac:dyDescent="0.35">
      <c r="A18" s="17">
        <v>13</v>
      </c>
      <c r="B18" s="66" t="s">
        <v>65</v>
      </c>
      <c r="C18" s="12">
        <v>35022</v>
      </c>
      <c r="D18" s="44">
        <f>2020-1995</f>
        <v>25</v>
      </c>
    </row>
    <row r="19" spans="1:4" ht="15.5" x14ac:dyDescent="0.35">
      <c r="A19" s="17">
        <v>14</v>
      </c>
      <c r="B19" s="10" t="s">
        <v>65</v>
      </c>
      <c r="C19" s="12">
        <v>33265</v>
      </c>
      <c r="D19" s="44">
        <f>2020-1991</f>
        <v>29</v>
      </c>
    </row>
    <row r="20" spans="1:4" ht="15.5" x14ac:dyDescent="0.35">
      <c r="A20" s="17">
        <v>15</v>
      </c>
      <c r="B20" s="10" t="s">
        <v>66</v>
      </c>
      <c r="C20" s="12">
        <v>22916</v>
      </c>
      <c r="D20" s="44">
        <f>2020-1962</f>
        <v>58</v>
      </c>
    </row>
    <row r="21" spans="1:4" ht="15.5" x14ac:dyDescent="0.35">
      <c r="A21" s="17">
        <v>16</v>
      </c>
      <c r="B21" s="10" t="s">
        <v>65</v>
      </c>
      <c r="C21" s="12">
        <v>31970</v>
      </c>
      <c r="D21" s="44">
        <f>2020-1987</f>
        <v>33</v>
      </c>
    </row>
    <row r="22" spans="1:4" ht="15.5" x14ac:dyDescent="0.35">
      <c r="A22" s="17">
        <v>17</v>
      </c>
      <c r="B22" s="66" t="s">
        <v>65</v>
      </c>
      <c r="C22" s="12">
        <v>33473</v>
      </c>
      <c r="D22" s="44">
        <f>2020-1991</f>
        <v>29</v>
      </c>
    </row>
    <row r="23" spans="1:4" ht="15.5" x14ac:dyDescent="0.35">
      <c r="A23" s="17">
        <v>18</v>
      </c>
      <c r="B23" s="10" t="s">
        <v>65</v>
      </c>
      <c r="C23" s="12">
        <v>29657</v>
      </c>
      <c r="D23" s="44">
        <f>2020-1981</f>
        <v>39</v>
      </c>
    </row>
    <row r="24" spans="1:4" ht="15.5" x14ac:dyDescent="0.35">
      <c r="A24" s="17">
        <v>19</v>
      </c>
      <c r="B24" s="10" t="s">
        <v>65</v>
      </c>
      <c r="C24" s="12">
        <v>22992</v>
      </c>
      <c r="D24" s="44">
        <f>2020-1962</f>
        <v>58</v>
      </c>
    </row>
    <row r="25" spans="1:4" ht="15.5" x14ac:dyDescent="0.35">
      <c r="A25" s="17">
        <v>20</v>
      </c>
      <c r="B25" s="10" t="s">
        <v>65</v>
      </c>
      <c r="C25" s="12">
        <v>33394</v>
      </c>
      <c r="D25" s="44">
        <f>2020-1991</f>
        <v>29</v>
      </c>
    </row>
    <row r="26" spans="1:4" ht="15.5" x14ac:dyDescent="0.35">
      <c r="A26" s="17">
        <v>21</v>
      </c>
      <c r="B26" s="10" t="s">
        <v>65</v>
      </c>
      <c r="C26" s="12">
        <v>29875</v>
      </c>
      <c r="D26" s="44">
        <f>2020-1981</f>
        <v>39</v>
      </c>
    </row>
    <row r="27" spans="1:4" ht="15.5" x14ac:dyDescent="0.35">
      <c r="A27" s="17">
        <v>22</v>
      </c>
      <c r="B27" s="10" t="s">
        <v>65</v>
      </c>
      <c r="C27" s="12">
        <v>32693</v>
      </c>
      <c r="D27" s="44">
        <f>2020-1989</f>
        <v>31</v>
      </c>
    </row>
    <row r="28" spans="1:4" ht="15.5" x14ac:dyDescent="0.35">
      <c r="A28" s="17">
        <v>23</v>
      </c>
      <c r="B28" s="10" t="s">
        <v>66</v>
      </c>
      <c r="C28" s="12">
        <v>33222</v>
      </c>
      <c r="D28" s="44">
        <f>2020-1990</f>
        <v>30</v>
      </c>
    </row>
    <row r="29" spans="1:4" ht="15.5" x14ac:dyDescent="0.35">
      <c r="A29" s="17">
        <v>24</v>
      </c>
      <c r="B29" s="10" t="s">
        <v>66</v>
      </c>
      <c r="C29" s="12">
        <v>32225</v>
      </c>
      <c r="D29" s="44">
        <f>2020-1988</f>
        <v>32</v>
      </c>
    </row>
    <row r="30" spans="1:4" ht="15.5" x14ac:dyDescent="0.35">
      <c r="A30" s="17">
        <v>25</v>
      </c>
      <c r="B30" s="10" t="s">
        <v>66</v>
      </c>
      <c r="C30" s="12">
        <v>30786</v>
      </c>
      <c r="D30" s="44">
        <f>2020-1984</f>
        <v>36</v>
      </c>
    </row>
    <row r="31" spans="1:4" ht="15.5" x14ac:dyDescent="0.35">
      <c r="A31" s="17">
        <v>26</v>
      </c>
      <c r="B31" s="10" t="s">
        <v>65</v>
      </c>
      <c r="C31" s="12">
        <v>33575</v>
      </c>
      <c r="D31" s="44">
        <f>2020-1991</f>
        <v>29</v>
      </c>
    </row>
    <row r="32" spans="1:4" ht="15.5" x14ac:dyDescent="0.35">
      <c r="A32" s="17">
        <v>27</v>
      </c>
      <c r="B32" s="10" t="s">
        <v>66</v>
      </c>
      <c r="C32" s="12">
        <v>30981</v>
      </c>
      <c r="D32" s="44">
        <f>2020-1984</f>
        <v>36</v>
      </c>
    </row>
    <row r="33" spans="1:4" ht="15.5" x14ac:dyDescent="0.35">
      <c r="A33" s="17">
        <v>28</v>
      </c>
      <c r="B33" s="10" t="s">
        <v>65</v>
      </c>
      <c r="C33" s="12">
        <v>29794</v>
      </c>
      <c r="D33" s="44">
        <f>2020-1981</f>
        <v>39</v>
      </c>
    </row>
    <row r="34" spans="1:4" ht="15.5" x14ac:dyDescent="0.35">
      <c r="A34" s="17">
        <v>29</v>
      </c>
      <c r="B34" s="10" t="s">
        <v>65</v>
      </c>
      <c r="C34" s="12">
        <v>31800</v>
      </c>
      <c r="D34" s="44">
        <f>2020-1987</f>
        <v>33</v>
      </c>
    </row>
    <row r="35" spans="1:4" ht="15.5" x14ac:dyDescent="0.35">
      <c r="A35" s="17">
        <v>30</v>
      </c>
      <c r="B35" s="10" t="s">
        <v>65</v>
      </c>
      <c r="C35" s="12">
        <v>30627</v>
      </c>
      <c r="D35" s="44">
        <f>2020-1983</f>
        <v>37</v>
      </c>
    </row>
    <row r="36" spans="1:4" ht="15.5" x14ac:dyDescent="0.35">
      <c r="A36" s="17">
        <v>31</v>
      </c>
      <c r="B36" s="66" t="s">
        <v>66</v>
      </c>
      <c r="C36" s="12">
        <v>29071</v>
      </c>
      <c r="D36" s="44">
        <f>2020-1979</f>
        <v>41</v>
      </c>
    </row>
    <row r="37" spans="1:4" ht="15.5" x14ac:dyDescent="0.35">
      <c r="A37" s="17">
        <v>32</v>
      </c>
      <c r="B37" s="10" t="s">
        <v>66</v>
      </c>
      <c r="C37" s="47">
        <v>34941</v>
      </c>
      <c r="D37" s="50">
        <f>2020-1995</f>
        <v>25</v>
      </c>
    </row>
    <row r="38" spans="1:4" ht="15.5" x14ac:dyDescent="0.35">
      <c r="A38" s="17">
        <v>33</v>
      </c>
      <c r="B38" s="10" t="s">
        <v>65</v>
      </c>
      <c r="C38" s="12">
        <v>29400</v>
      </c>
      <c r="D38" s="44">
        <f>2020-1980</f>
        <v>40</v>
      </c>
    </row>
    <row r="39" spans="1:4" ht="15.5" x14ac:dyDescent="0.35">
      <c r="A39" s="17">
        <v>34</v>
      </c>
      <c r="B39" s="10" t="s">
        <v>65</v>
      </c>
      <c r="C39" s="12">
        <v>30235</v>
      </c>
      <c r="D39" s="44">
        <f>2020-1982</f>
        <v>38</v>
      </c>
    </row>
    <row r="40" spans="1:4" ht="15.5" x14ac:dyDescent="0.35">
      <c r="A40" s="17">
        <v>35</v>
      </c>
      <c r="B40" s="66" t="s">
        <v>65</v>
      </c>
      <c r="C40" s="12">
        <v>29872</v>
      </c>
      <c r="D40" s="44">
        <f>2020-1981</f>
        <v>39</v>
      </c>
    </row>
    <row r="41" spans="1:4" ht="15.5" x14ac:dyDescent="0.35">
      <c r="A41" s="17">
        <v>36</v>
      </c>
      <c r="B41" s="10" t="s">
        <v>65</v>
      </c>
      <c r="C41" s="12">
        <v>33430</v>
      </c>
      <c r="D41" s="44">
        <f>2020-1991</f>
        <v>29</v>
      </c>
    </row>
    <row r="42" spans="1:4" ht="15.5" x14ac:dyDescent="0.35">
      <c r="A42" s="17">
        <v>37</v>
      </c>
      <c r="B42" s="10" t="s">
        <v>65</v>
      </c>
      <c r="C42" s="12">
        <v>34805</v>
      </c>
      <c r="D42" s="44">
        <f>2020-1995</f>
        <v>25</v>
      </c>
    </row>
    <row r="43" spans="1:4" ht="15.5" x14ac:dyDescent="0.35">
      <c r="A43" s="17">
        <v>38</v>
      </c>
      <c r="B43" s="10" t="s">
        <v>65</v>
      </c>
      <c r="C43" s="12">
        <v>34460</v>
      </c>
      <c r="D43" s="44">
        <f>2020-1994</f>
        <v>26</v>
      </c>
    </row>
    <row r="44" spans="1:4" ht="15.5" x14ac:dyDescent="0.35">
      <c r="A44" s="17">
        <v>39</v>
      </c>
      <c r="B44" s="10" t="s">
        <v>66</v>
      </c>
      <c r="C44" s="12">
        <v>33054</v>
      </c>
      <c r="D44" s="44">
        <f>2020-1990</f>
        <v>30</v>
      </c>
    </row>
    <row r="45" spans="1:4" ht="15.5" x14ac:dyDescent="0.35">
      <c r="A45" s="17">
        <v>40</v>
      </c>
      <c r="B45" s="66" t="s">
        <v>65</v>
      </c>
      <c r="C45" s="12">
        <v>28825</v>
      </c>
      <c r="D45" s="44">
        <f>2020-1978</f>
        <v>42</v>
      </c>
    </row>
    <row r="46" spans="1:4" ht="15.5" x14ac:dyDescent="0.35">
      <c r="A46" s="17">
        <v>41</v>
      </c>
      <c r="B46" s="10" t="s">
        <v>66</v>
      </c>
      <c r="C46" s="12">
        <v>31793</v>
      </c>
      <c r="D46" s="44">
        <f>2020-1987</f>
        <v>33</v>
      </c>
    </row>
    <row r="47" spans="1:4" ht="15.5" x14ac:dyDescent="0.35">
      <c r="A47" s="17">
        <v>42</v>
      </c>
      <c r="B47" s="10" t="s">
        <v>65</v>
      </c>
      <c r="C47" s="12">
        <v>23272</v>
      </c>
      <c r="D47" s="44">
        <f>2020-1963</f>
        <v>57</v>
      </c>
    </row>
    <row r="48" spans="1:4" ht="15.5" x14ac:dyDescent="0.35">
      <c r="A48" s="17">
        <v>43</v>
      </c>
      <c r="B48" s="10" t="s">
        <v>65</v>
      </c>
      <c r="C48" s="12">
        <v>29433</v>
      </c>
      <c r="D48" s="44">
        <f>2020-1980</f>
        <v>40</v>
      </c>
    </row>
    <row r="49" spans="1:4" ht="15.5" x14ac:dyDescent="0.35">
      <c r="A49" s="17">
        <v>44</v>
      </c>
      <c r="B49" s="10" t="s">
        <v>65</v>
      </c>
      <c r="C49" s="12">
        <v>29664</v>
      </c>
      <c r="D49" s="44">
        <f>2020-1981</f>
        <v>39</v>
      </c>
    </row>
    <row r="50" spans="1:4" ht="15.5" x14ac:dyDescent="0.35">
      <c r="A50" s="17">
        <v>45</v>
      </c>
      <c r="B50" s="10" t="s">
        <v>65</v>
      </c>
      <c r="C50" s="47">
        <v>33319</v>
      </c>
      <c r="D50" s="50">
        <f>2020-1991</f>
        <v>29</v>
      </c>
    </row>
    <row r="51" spans="1:4" ht="15.5" x14ac:dyDescent="0.35">
      <c r="A51" s="17">
        <v>46</v>
      </c>
      <c r="B51" s="10" t="s">
        <v>66</v>
      </c>
      <c r="C51" s="12">
        <v>33271</v>
      </c>
      <c r="D51" s="44">
        <f>2020-1991</f>
        <v>29</v>
      </c>
    </row>
    <row r="52" spans="1:4" ht="15.5" x14ac:dyDescent="0.35">
      <c r="A52" s="17">
        <v>47</v>
      </c>
      <c r="B52" s="66" t="s">
        <v>66</v>
      </c>
      <c r="C52" s="12">
        <v>32409</v>
      </c>
      <c r="D52" s="44">
        <f>2020-1988</f>
        <v>32</v>
      </c>
    </row>
    <row r="53" spans="1:4" ht="15.5" x14ac:dyDescent="0.35">
      <c r="A53" s="17">
        <v>48</v>
      </c>
      <c r="B53" s="10" t="s">
        <v>66</v>
      </c>
      <c r="C53" s="12">
        <v>34849</v>
      </c>
      <c r="D53" s="44">
        <f>2020-1995</f>
        <v>25</v>
      </c>
    </row>
    <row r="54" spans="1:4" ht="15.5" x14ac:dyDescent="0.35">
      <c r="A54" s="17">
        <v>49</v>
      </c>
      <c r="B54" s="10" t="s">
        <v>66</v>
      </c>
      <c r="C54" s="12">
        <v>32300</v>
      </c>
      <c r="D54" s="44">
        <f>2020-1988</f>
        <v>32</v>
      </c>
    </row>
    <row r="55" spans="1:4" ht="15.5" x14ac:dyDescent="0.35">
      <c r="A55" s="17">
        <v>50</v>
      </c>
      <c r="B55" s="10" t="s">
        <v>65</v>
      </c>
      <c r="C55" s="12">
        <v>30493</v>
      </c>
      <c r="D55" s="44">
        <f>2020-1983</f>
        <v>37</v>
      </c>
    </row>
    <row r="56" spans="1:4" ht="15.5" x14ac:dyDescent="0.35">
      <c r="A56" s="17">
        <v>51</v>
      </c>
      <c r="B56" s="10" t="s">
        <v>66</v>
      </c>
      <c r="C56" s="12">
        <v>33189</v>
      </c>
      <c r="D56" s="44">
        <f>2020-1990</f>
        <v>30</v>
      </c>
    </row>
    <row r="57" spans="1:4" ht="15.5" x14ac:dyDescent="0.35">
      <c r="A57" s="17">
        <v>52</v>
      </c>
      <c r="B57" s="66" t="s">
        <v>66</v>
      </c>
      <c r="C57" s="12">
        <v>29768</v>
      </c>
      <c r="D57" s="44">
        <f>2020-1981</f>
        <v>39</v>
      </c>
    </row>
    <row r="58" spans="1:4" ht="15.5" x14ac:dyDescent="0.35">
      <c r="A58" s="17">
        <v>53</v>
      </c>
      <c r="B58" s="10" t="s">
        <v>66</v>
      </c>
      <c r="C58" s="12">
        <v>32866</v>
      </c>
      <c r="D58" s="44">
        <f>2020-1989</f>
        <v>31</v>
      </c>
    </row>
    <row r="59" spans="1:4" ht="15.5" x14ac:dyDescent="0.35">
      <c r="A59" s="17">
        <v>54</v>
      </c>
      <c r="B59" s="10" t="s">
        <v>66</v>
      </c>
      <c r="C59" s="12">
        <v>32984</v>
      </c>
      <c r="D59" s="44">
        <f>2020-1990</f>
        <v>30</v>
      </c>
    </row>
    <row r="60" spans="1:4" ht="15.5" x14ac:dyDescent="0.35">
      <c r="A60" s="17">
        <v>55</v>
      </c>
      <c r="B60" s="10" t="s">
        <v>65</v>
      </c>
      <c r="C60" s="12">
        <v>34290</v>
      </c>
      <c r="D60" s="44">
        <f>2020-1993</f>
        <v>27</v>
      </c>
    </row>
    <row r="61" spans="1:4" ht="15.5" x14ac:dyDescent="0.35">
      <c r="A61" s="17">
        <v>56</v>
      </c>
      <c r="B61" s="10" t="s">
        <v>65</v>
      </c>
      <c r="C61" s="12">
        <v>32898</v>
      </c>
      <c r="D61" s="44">
        <f>2020-1990</f>
        <v>30</v>
      </c>
    </row>
    <row r="62" spans="1:4" ht="15.5" x14ac:dyDescent="0.35">
      <c r="A62" s="17">
        <v>57</v>
      </c>
      <c r="B62" s="10" t="s">
        <v>65</v>
      </c>
      <c r="C62" s="12">
        <v>32440</v>
      </c>
      <c r="D62" s="44">
        <f>2020-1988</f>
        <v>32</v>
      </c>
    </row>
    <row r="63" spans="1:4" ht="15.5" x14ac:dyDescent="0.35">
      <c r="A63" s="17">
        <v>58</v>
      </c>
      <c r="B63" s="66" t="s">
        <v>65</v>
      </c>
      <c r="C63" s="12">
        <v>31409</v>
      </c>
      <c r="D63" s="44">
        <f>2020-1985</f>
        <v>35</v>
      </c>
    </row>
    <row r="64" spans="1:4" ht="15.5" x14ac:dyDescent="0.35">
      <c r="A64" s="17">
        <v>59</v>
      </c>
      <c r="B64" s="66" t="s">
        <v>65</v>
      </c>
      <c r="C64" s="12">
        <v>28760</v>
      </c>
      <c r="D64" s="44">
        <f>2020-1978</f>
        <v>42</v>
      </c>
    </row>
    <row r="65" spans="1:4" ht="15.5" x14ac:dyDescent="0.35">
      <c r="A65" s="17">
        <v>60</v>
      </c>
      <c r="B65" s="10" t="s">
        <v>66</v>
      </c>
      <c r="C65" s="12">
        <v>27711</v>
      </c>
      <c r="D65" s="44">
        <f>2020-1975</f>
        <v>45</v>
      </c>
    </row>
    <row r="66" spans="1:4" ht="15.5" x14ac:dyDescent="0.35">
      <c r="A66" s="17">
        <v>61</v>
      </c>
      <c r="B66" s="10" t="s">
        <v>65</v>
      </c>
      <c r="C66" s="12">
        <v>29698</v>
      </c>
      <c r="D66" s="44">
        <f>2020-1981</f>
        <v>39</v>
      </c>
    </row>
    <row r="67" spans="1:4" ht="15.5" x14ac:dyDescent="0.35">
      <c r="A67" s="17">
        <v>62</v>
      </c>
      <c r="B67" s="10" t="s">
        <v>65</v>
      </c>
      <c r="C67" s="12">
        <v>19676</v>
      </c>
      <c r="D67" s="44">
        <f>2020-1953</f>
        <v>67</v>
      </c>
    </row>
    <row r="68" spans="1:4" ht="15.5" x14ac:dyDescent="0.35">
      <c r="A68" s="17">
        <v>63</v>
      </c>
      <c r="B68" s="10" t="s">
        <v>66</v>
      </c>
      <c r="C68" s="12">
        <v>35817</v>
      </c>
      <c r="D68" s="44">
        <f>2020-1998</f>
        <v>22</v>
      </c>
    </row>
    <row r="69" spans="1:4" ht="15.5" x14ac:dyDescent="0.35">
      <c r="A69" s="17">
        <v>64</v>
      </c>
      <c r="B69" s="10" t="s">
        <v>65</v>
      </c>
      <c r="C69" s="12">
        <v>25568</v>
      </c>
      <c r="D69" s="44">
        <f>2020-1969</f>
        <v>51</v>
      </c>
    </row>
    <row r="70" spans="1:4" ht="15.5" x14ac:dyDescent="0.35">
      <c r="A70" s="17">
        <v>65</v>
      </c>
      <c r="B70" s="10" t="s">
        <v>66</v>
      </c>
      <c r="C70" s="12">
        <v>33782</v>
      </c>
      <c r="D70" s="44">
        <f>2020-1992</f>
        <v>28</v>
      </c>
    </row>
    <row r="71" spans="1:4" ht="15.5" x14ac:dyDescent="0.35">
      <c r="A71" s="17">
        <v>66</v>
      </c>
      <c r="B71" s="66" t="s">
        <v>65</v>
      </c>
      <c r="C71" s="12">
        <v>23436</v>
      </c>
      <c r="D71" s="44">
        <f>2020-1964</f>
        <v>56</v>
      </c>
    </row>
    <row r="72" spans="1:4" ht="15.5" x14ac:dyDescent="0.35">
      <c r="A72" s="17">
        <v>67</v>
      </c>
      <c r="B72" s="66" t="s">
        <v>66</v>
      </c>
      <c r="C72" s="12">
        <v>31005</v>
      </c>
      <c r="D72" s="44">
        <f>2020-1984</f>
        <v>36</v>
      </c>
    </row>
    <row r="73" spans="1:4" ht="15.5" x14ac:dyDescent="0.35">
      <c r="A73" s="17">
        <v>68</v>
      </c>
      <c r="B73" s="10" t="s">
        <v>65</v>
      </c>
      <c r="C73" s="12">
        <v>26609</v>
      </c>
      <c r="D73" s="44">
        <f>2020-1972</f>
        <v>48</v>
      </c>
    </row>
    <row r="74" spans="1:4" ht="15.5" x14ac:dyDescent="0.35">
      <c r="A74" s="17">
        <v>69</v>
      </c>
      <c r="B74" s="10" t="s">
        <v>65</v>
      </c>
      <c r="C74" s="12">
        <v>32403</v>
      </c>
      <c r="D74" s="44">
        <f>2020-1988</f>
        <v>32</v>
      </c>
    </row>
    <row r="75" spans="1:4" ht="15.5" x14ac:dyDescent="0.35">
      <c r="A75" s="17">
        <v>70</v>
      </c>
      <c r="B75" s="10" t="s">
        <v>65</v>
      </c>
      <c r="C75" s="12">
        <v>33496</v>
      </c>
      <c r="D75" s="44">
        <f>2020-1991</f>
        <v>29</v>
      </c>
    </row>
    <row r="76" spans="1:4" ht="15.5" x14ac:dyDescent="0.35">
      <c r="A76" s="17">
        <v>71</v>
      </c>
      <c r="B76" s="10" t="s">
        <v>65</v>
      </c>
      <c r="C76" s="12">
        <v>29781</v>
      </c>
      <c r="D76" s="44">
        <f>2020-1981</f>
        <v>39</v>
      </c>
    </row>
    <row r="77" spans="1:4" ht="15.5" x14ac:dyDescent="0.35">
      <c r="A77" s="17">
        <v>72</v>
      </c>
      <c r="B77" s="10" t="s">
        <v>65</v>
      </c>
      <c r="C77" s="12">
        <v>33193</v>
      </c>
      <c r="D77" s="44">
        <f>2020-1990</f>
        <v>30</v>
      </c>
    </row>
    <row r="78" spans="1:4" ht="15.5" x14ac:dyDescent="0.35">
      <c r="A78" s="17">
        <v>73</v>
      </c>
      <c r="B78" s="66" t="s">
        <v>65</v>
      </c>
      <c r="C78" s="12">
        <v>33584</v>
      </c>
      <c r="D78" s="44">
        <f>2020-1991</f>
        <v>29</v>
      </c>
    </row>
    <row r="79" spans="1:4" ht="15.5" x14ac:dyDescent="0.35">
      <c r="A79" s="17">
        <v>74</v>
      </c>
      <c r="B79" s="10" t="s">
        <v>65</v>
      </c>
      <c r="C79" s="12">
        <v>27388</v>
      </c>
      <c r="D79" s="44">
        <f>2020-1974</f>
        <v>46</v>
      </c>
    </row>
    <row r="80" spans="1:4" ht="15.5" x14ac:dyDescent="0.35">
      <c r="A80" s="17">
        <v>75</v>
      </c>
      <c r="B80" s="10" t="s">
        <v>65</v>
      </c>
      <c r="C80" s="12">
        <v>29046</v>
      </c>
      <c r="D80" s="44">
        <f>2020-1979</f>
        <v>41</v>
      </c>
    </row>
    <row r="81" spans="1:4" ht="15.5" x14ac:dyDescent="0.35">
      <c r="A81" s="17">
        <v>76</v>
      </c>
      <c r="B81" s="10" t="s">
        <v>65</v>
      </c>
      <c r="C81" s="12">
        <v>35004</v>
      </c>
      <c r="D81" s="44">
        <f>2020-1995</f>
        <v>25</v>
      </c>
    </row>
    <row r="82" spans="1:4" ht="15.5" x14ac:dyDescent="0.35">
      <c r="A82" s="17">
        <v>77</v>
      </c>
      <c r="B82" s="10" t="s">
        <v>65</v>
      </c>
      <c r="C82" s="12">
        <v>33149</v>
      </c>
      <c r="D82" s="44">
        <f>2020-1990</f>
        <v>30</v>
      </c>
    </row>
    <row r="83" spans="1:4" ht="15.5" x14ac:dyDescent="0.35">
      <c r="A83" s="17">
        <v>78</v>
      </c>
      <c r="B83" s="10" t="s">
        <v>65</v>
      </c>
      <c r="C83" s="12">
        <v>34100</v>
      </c>
      <c r="D83" s="44">
        <f>2020-1993</f>
        <v>27</v>
      </c>
    </row>
    <row r="84" spans="1:4" ht="15.5" x14ac:dyDescent="0.35">
      <c r="A84" s="17">
        <v>79</v>
      </c>
      <c r="B84" s="10" t="s">
        <v>65</v>
      </c>
      <c r="C84" s="12">
        <v>35142</v>
      </c>
      <c r="D84" s="44">
        <f>2020-1996</f>
        <v>24</v>
      </c>
    </row>
    <row r="85" spans="1:4" ht="15.5" x14ac:dyDescent="0.35">
      <c r="A85" s="17">
        <v>80</v>
      </c>
      <c r="B85" s="67" t="s">
        <v>65</v>
      </c>
      <c r="C85" s="12">
        <v>34215</v>
      </c>
      <c r="D85" s="44">
        <f>2020-1993</f>
        <v>27</v>
      </c>
    </row>
    <row r="86" spans="1:4" ht="15.5" x14ac:dyDescent="0.35">
      <c r="A86" s="17">
        <v>81</v>
      </c>
      <c r="B86" s="10" t="s">
        <v>66</v>
      </c>
      <c r="C86" s="12">
        <v>32451</v>
      </c>
      <c r="D86" s="44">
        <f>2020-1988</f>
        <v>32</v>
      </c>
    </row>
    <row r="87" spans="1:4" ht="15.5" x14ac:dyDescent="0.35">
      <c r="A87" s="17">
        <v>82</v>
      </c>
      <c r="B87" s="10" t="s">
        <v>66</v>
      </c>
      <c r="C87" s="12">
        <v>34204</v>
      </c>
      <c r="D87" s="44">
        <f>2020-1993</f>
        <v>27</v>
      </c>
    </row>
    <row r="88" spans="1:4" ht="15.5" x14ac:dyDescent="0.35">
      <c r="A88" s="17">
        <v>83</v>
      </c>
      <c r="B88" s="10" t="s">
        <v>66</v>
      </c>
      <c r="C88" s="12">
        <v>33503</v>
      </c>
      <c r="D88" s="44">
        <f>2020-1991</f>
        <v>29</v>
      </c>
    </row>
    <row r="89" spans="1:4" ht="15.5" x14ac:dyDescent="0.35">
      <c r="A89" s="17">
        <v>84</v>
      </c>
      <c r="B89" s="10" t="s">
        <v>65</v>
      </c>
      <c r="C89" s="12">
        <v>35080</v>
      </c>
      <c r="D89" s="44">
        <f>2020-1996</f>
        <v>24</v>
      </c>
    </row>
    <row r="90" spans="1:4" ht="15.5" x14ac:dyDescent="0.35">
      <c r="A90" s="17">
        <v>85</v>
      </c>
      <c r="B90" s="10" t="s">
        <v>66</v>
      </c>
      <c r="C90" s="12">
        <v>31579</v>
      </c>
      <c r="D90" s="44">
        <f>2020-1986</f>
        <v>34</v>
      </c>
    </row>
    <row r="91" spans="1:4" ht="15.5" x14ac:dyDescent="0.35">
      <c r="A91" s="17">
        <v>86</v>
      </c>
      <c r="B91" s="10" t="s">
        <v>65</v>
      </c>
      <c r="C91" s="12">
        <v>36289</v>
      </c>
      <c r="D91" s="44">
        <f>2020-1999</f>
        <v>21</v>
      </c>
    </row>
    <row r="92" spans="1:4" ht="15.5" x14ac:dyDescent="0.35">
      <c r="A92" s="17">
        <v>87</v>
      </c>
      <c r="B92" s="10" t="s">
        <v>66</v>
      </c>
      <c r="C92" s="12">
        <v>33203</v>
      </c>
      <c r="D92" s="44">
        <f>2020-1990</f>
        <v>30</v>
      </c>
    </row>
    <row r="93" spans="1:4" ht="15.5" x14ac:dyDescent="0.35">
      <c r="A93" s="17">
        <v>88</v>
      </c>
      <c r="B93" s="10" t="s">
        <v>66</v>
      </c>
      <c r="C93" s="12">
        <v>24671</v>
      </c>
      <c r="D93" s="44">
        <f>2020-1967</f>
        <v>53</v>
      </c>
    </row>
    <row r="94" spans="1:4" ht="15.5" x14ac:dyDescent="0.35">
      <c r="A94" s="17">
        <v>89</v>
      </c>
      <c r="B94" s="10" t="s">
        <v>65</v>
      </c>
      <c r="C94" s="12">
        <v>30318</v>
      </c>
      <c r="D94" s="44">
        <f>2020-1983</f>
        <v>37</v>
      </c>
    </row>
    <row r="95" spans="1:4" ht="15.5" x14ac:dyDescent="0.35">
      <c r="A95" s="17">
        <v>90</v>
      </c>
      <c r="B95" s="10" t="s">
        <v>65</v>
      </c>
      <c r="C95" s="12">
        <v>33458</v>
      </c>
      <c r="D95" s="44">
        <f>2020-1991</f>
        <v>29</v>
      </c>
    </row>
    <row r="96" spans="1:4" ht="15.5" x14ac:dyDescent="0.35">
      <c r="A96" s="17">
        <v>91</v>
      </c>
      <c r="B96" s="66" t="s">
        <v>65</v>
      </c>
      <c r="C96" s="12">
        <v>30882</v>
      </c>
      <c r="D96" s="44">
        <f>2020-1984</f>
        <v>36</v>
      </c>
    </row>
    <row r="97" spans="1:4" ht="15.5" x14ac:dyDescent="0.35">
      <c r="A97" s="17">
        <v>92</v>
      </c>
      <c r="B97" s="10" t="s">
        <v>65</v>
      </c>
      <c r="C97" s="12">
        <v>28054</v>
      </c>
      <c r="D97" s="44">
        <f>2020-1976</f>
        <v>44</v>
      </c>
    </row>
    <row r="98" spans="1:4" ht="15.5" x14ac:dyDescent="0.35">
      <c r="A98" s="17">
        <v>93</v>
      </c>
      <c r="B98" s="10" t="s">
        <v>66</v>
      </c>
      <c r="C98" s="12">
        <v>28396</v>
      </c>
      <c r="D98" s="44">
        <f>2020-1977</f>
        <v>43</v>
      </c>
    </row>
    <row r="99" spans="1:4" ht="15.5" x14ac:dyDescent="0.35">
      <c r="A99" s="17">
        <v>94</v>
      </c>
      <c r="B99" s="10" t="s">
        <v>66</v>
      </c>
      <c r="C99" s="12">
        <v>32624</v>
      </c>
      <c r="D99" s="44">
        <f>2020-1989</f>
        <v>31</v>
      </c>
    </row>
    <row r="100" spans="1:4" ht="15.5" x14ac:dyDescent="0.35">
      <c r="A100" s="17">
        <v>95</v>
      </c>
      <c r="B100" s="10" t="s">
        <v>65</v>
      </c>
      <c r="C100" s="12">
        <v>22890</v>
      </c>
      <c r="D100" s="44">
        <f>2020-1962</f>
        <v>58</v>
      </c>
    </row>
    <row r="101" spans="1:4" ht="15.5" x14ac:dyDescent="0.35">
      <c r="A101" s="17">
        <v>96</v>
      </c>
      <c r="B101" s="66" t="s">
        <v>66</v>
      </c>
      <c r="C101" s="12">
        <v>32341</v>
      </c>
      <c r="D101" s="44">
        <f>2020-1988</f>
        <v>32</v>
      </c>
    </row>
    <row r="102" spans="1:4" ht="15.5" x14ac:dyDescent="0.35">
      <c r="A102" s="17">
        <v>97</v>
      </c>
      <c r="B102" s="10" t="s">
        <v>66</v>
      </c>
      <c r="C102" s="12">
        <v>28584</v>
      </c>
      <c r="D102" s="44">
        <f>2020-1978</f>
        <v>42</v>
      </c>
    </row>
    <row r="103" spans="1:4" ht="15.5" x14ac:dyDescent="0.35">
      <c r="A103" s="17">
        <v>98</v>
      </c>
      <c r="B103" s="10" t="s">
        <v>66</v>
      </c>
      <c r="C103" s="12">
        <v>33980</v>
      </c>
      <c r="D103" s="44">
        <f>2020-1993</f>
        <v>27</v>
      </c>
    </row>
    <row r="104" spans="1:4" ht="15.5" x14ac:dyDescent="0.35">
      <c r="A104" s="17">
        <v>99</v>
      </c>
      <c r="B104" s="10" t="s">
        <v>66</v>
      </c>
      <c r="C104" s="12">
        <v>28921</v>
      </c>
      <c r="D104" s="44">
        <f>2020-1979</f>
        <v>41</v>
      </c>
    </row>
    <row r="105" spans="1:4" ht="15.5" x14ac:dyDescent="0.35">
      <c r="A105" s="17">
        <v>100</v>
      </c>
      <c r="B105" s="10" t="s">
        <v>65</v>
      </c>
      <c r="C105" s="12">
        <v>32357</v>
      </c>
      <c r="D105" s="44">
        <f>2020-1988</f>
        <v>32</v>
      </c>
    </row>
    <row r="106" spans="1:4" ht="15.5" x14ac:dyDescent="0.35">
      <c r="A106" s="17">
        <v>101</v>
      </c>
      <c r="B106" s="10" t="s">
        <v>65</v>
      </c>
      <c r="C106" s="12">
        <v>25263</v>
      </c>
      <c r="D106" s="44">
        <f>2020-1969</f>
        <v>51</v>
      </c>
    </row>
    <row r="107" spans="1:4" ht="15.5" x14ac:dyDescent="0.35">
      <c r="A107" s="17">
        <v>102</v>
      </c>
      <c r="B107" s="10" t="s">
        <v>65</v>
      </c>
      <c r="C107" s="12">
        <v>27282</v>
      </c>
      <c r="D107" s="44">
        <f>2020-1974</f>
        <v>46</v>
      </c>
    </row>
    <row r="108" spans="1:4" ht="15.5" x14ac:dyDescent="0.35">
      <c r="A108" s="17">
        <v>103</v>
      </c>
      <c r="B108" s="10" t="s">
        <v>65</v>
      </c>
      <c r="C108" s="12">
        <v>30695</v>
      </c>
      <c r="D108" s="44">
        <f>2020-1984</f>
        <v>36</v>
      </c>
    </row>
    <row r="109" spans="1:4" ht="15.5" x14ac:dyDescent="0.35">
      <c r="A109" s="17">
        <v>104</v>
      </c>
      <c r="B109" s="10" t="s">
        <v>65</v>
      </c>
      <c r="C109" s="12">
        <v>23304</v>
      </c>
      <c r="D109" s="44">
        <f>2020-1963</f>
        <v>57</v>
      </c>
    </row>
    <row r="110" spans="1:4" ht="15.5" x14ac:dyDescent="0.35">
      <c r="A110" s="17">
        <v>105</v>
      </c>
      <c r="B110" s="10" t="s">
        <v>65</v>
      </c>
      <c r="C110" s="12">
        <v>28404</v>
      </c>
      <c r="D110" s="44">
        <f>2020-1977</f>
        <v>43</v>
      </c>
    </row>
    <row r="111" spans="1:4" ht="15.5" x14ac:dyDescent="0.35">
      <c r="A111" s="17">
        <v>106</v>
      </c>
      <c r="B111" s="10" t="s">
        <v>66</v>
      </c>
      <c r="C111" s="12">
        <v>32441</v>
      </c>
      <c r="D111" s="44">
        <f>2020-1988</f>
        <v>32</v>
      </c>
    </row>
    <row r="112" spans="1:4" ht="15.5" x14ac:dyDescent="0.35">
      <c r="A112" s="17">
        <v>107</v>
      </c>
      <c r="B112" s="10" t="s">
        <v>66</v>
      </c>
      <c r="C112" s="12">
        <v>32488</v>
      </c>
      <c r="D112" s="44">
        <f>2020-1988</f>
        <v>32</v>
      </c>
    </row>
    <row r="113" spans="1:4" ht="15.5" x14ac:dyDescent="0.35">
      <c r="A113" s="17">
        <v>108</v>
      </c>
      <c r="B113" s="10" t="s">
        <v>65</v>
      </c>
      <c r="C113" s="12">
        <v>29036</v>
      </c>
      <c r="D113" s="44">
        <f>2020-1979</f>
        <v>41</v>
      </c>
    </row>
    <row r="114" spans="1:4" ht="15.5" x14ac:dyDescent="0.35">
      <c r="A114" s="17">
        <v>109</v>
      </c>
      <c r="B114" s="10" t="s">
        <v>65</v>
      </c>
      <c r="C114" s="12">
        <v>33522</v>
      </c>
      <c r="D114" s="44">
        <f>2020-1991</f>
        <v>29</v>
      </c>
    </row>
    <row r="115" spans="1:4" ht="15.5" x14ac:dyDescent="0.35">
      <c r="A115" s="17">
        <v>110</v>
      </c>
      <c r="B115" s="10" t="s">
        <v>65</v>
      </c>
      <c r="C115" s="12">
        <v>25006</v>
      </c>
      <c r="D115" s="44">
        <f>2020-1968</f>
        <v>52</v>
      </c>
    </row>
    <row r="116" spans="1:4" ht="15.5" x14ac:dyDescent="0.35">
      <c r="A116" s="17">
        <v>111</v>
      </c>
      <c r="B116" s="10" t="s">
        <v>65</v>
      </c>
      <c r="C116" s="12">
        <v>31542</v>
      </c>
      <c r="D116" s="44">
        <f>2020-1986</f>
        <v>34</v>
      </c>
    </row>
    <row r="117" spans="1:4" ht="15.5" x14ac:dyDescent="0.35">
      <c r="A117" s="17">
        <v>112</v>
      </c>
      <c r="B117" s="10" t="s">
        <v>65</v>
      </c>
      <c r="C117" s="12">
        <v>36013</v>
      </c>
      <c r="D117" s="44">
        <f>2020-1998</f>
        <v>22</v>
      </c>
    </row>
    <row r="118" spans="1:4" ht="15.5" x14ac:dyDescent="0.35">
      <c r="A118" s="17">
        <v>113</v>
      </c>
      <c r="B118" s="10" t="s">
        <v>66</v>
      </c>
      <c r="C118" s="12">
        <v>35785</v>
      </c>
      <c r="D118" s="44">
        <f>2020-1997</f>
        <v>23</v>
      </c>
    </row>
    <row r="119" spans="1:4" ht="15.5" x14ac:dyDescent="0.35">
      <c r="A119" s="17">
        <v>114</v>
      </c>
      <c r="B119" s="10" t="s">
        <v>66</v>
      </c>
      <c r="C119" s="12">
        <v>24670</v>
      </c>
      <c r="D119" s="44">
        <f>2020-1967</f>
        <v>53</v>
      </c>
    </row>
    <row r="120" spans="1:4" ht="15.5" x14ac:dyDescent="0.35">
      <c r="A120" s="17">
        <v>115</v>
      </c>
      <c r="B120" s="10" t="s">
        <v>65</v>
      </c>
      <c r="C120" s="12">
        <v>27381</v>
      </c>
      <c r="D120" s="44">
        <f>2020-1974</f>
        <v>46</v>
      </c>
    </row>
    <row r="121" spans="1:4" ht="15.5" x14ac:dyDescent="0.35">
      <c r="A121" s="17">
        <v>116</v>
      </c>
      <c r="B121" s="10" t="s">
        <v>66</v>
      </c>
      <c r="C121" s="12">
        <v>32918</v>
      </c>
      <c r="D121" s="44">
        <f>2020-1990</f>
        <v>30</v>
      </c>
    </row>
    <row r="122" spans="1:4" ht="15.5" x14ac:dyDescent="0.35">
      <c r="A122" s="17">
        <v>117</v>
      </c>
      <c r="B122" s="10" t="s">
        <v>65</v>
      </c>
      <c r="C122" s="12">
        <v>31115</v>
      </c>
      <c r="D122" s="44">
        <f>2020-1985</f>
        <v>35</v>
      </c>
    </row>
    <row r="123" spans="1:4" ht="15.5" x14ac:dyDescent="0.35">
      <c r="A123" s="17">
        <v>118</v>
      </c>
      <c r="B123" s="10" t="s">
        <v>65</v>
      </c>
      <c r="C123" s="12">
        <v>25825</v>
      </c>
      <c r="D123" s="44">
        <f>2020-1970</f>
        <v>50</v>
      </c>
    </row>
    <row r="124" spans="1:4" ht="15.5" x14ac:dyDescent="0.35">
      <c r="A124" s="17">
        <v>119</v>
      </c>
      <c r="B124" s="10" t="s">
        <v>65</v>
      </c>
      <c r="C124" s="12">
        <v>30237</v>
      </c>
      <c r="D124" s="44">
        <f>2020-1982</f>
        <v>38</v>
      </c>
    </row>
    <row r="125" spans="1:4" ht="15.5" x14ac:dyDescent="0.35">
      <c r="A125" s="17">
        <v>120</v>
      </c>
      <c r="B125" s="10" t="s">
        <v>65</v>
      </c>
      <c r="C125" s="12">
        <v>30809</v>
      </c>
      <c r="D125" s="44">
        <f>2020-1984</f>
        <v>36</v>
      </c>
    </row>
    <row r="126" spans="1:4" ht="15.5" x14ac:dyDescent="0.35">
      <c r="A126" s="17">
        <v>121</v>
      </c>
      <c r="B126" s="10" t="s">
        <v>66</v>
      </c>
      <c r="C126" s="12">
        <v>32736</v>
      </c>
      <c r="D126" s="44">
        <f>2020-1989</f>
        <v>31</v>
      </c>
    </row>
    <row r="127" spans="1:4" ht="15.5" x14ac:dyDescent="0.35">
      <c r="A127" s="17">
        <v>122</v>
      </c>
      <c r="B127" s="66" t="s">
        <v>66</v>
      </c>
      <c r="C127" s="12">
        <v>32060</v>
      </c>
      <c r="D127" s="44">
        <f>2020-1987</f>
        <v>33</v>
      </c>
    </row>
    <row r="128" spans="1:4" ht="15.5" x14ac:dyDescent="0.35">
      <c r="A128" s="17">
        <v>123</v>
      </c>
      <c r="B128" s="10" t="s">
        <v>66</v>
      </c>
      <c r="C128" s="12">
        <v>26713</v>
      </c>
      <c r="D128" s="44">
        <f>2020-1973</f>
        <v>47</v>
      </c>
    </row>
    <row r="129" spans="1:4" ht="15.5" x14ac:dyDescent="0.35">
      <c r="A129" s="17">
        <v>124</v>
      </c>
      <c r="B129" s="10" t="s">
        <v>66</v>
      </c>
      <c r="C129" s="12">
        <v>20830</v>
      </c>
      <c r="D129" s="44">
        <f>2020-1957</f>
        <v>63</v>
      </c>
    </row>
    <row r="130" spans="1:4" ht="15.5" x14ac:dyDescent="0.35">
      <c r="A130" s="17">
        <v>125</v>
      </c>
      <c r="B130" s="10" t="s">
        <v>66</v>
      </c>
      <c r="C130" s="12">
        <v>32072</v>
      </c>
      <c r="D130" s="44">
        <f>2020-1987</f>
        <v>33</v>
      </c>
    </row>
    <row r="131" spans="1:4" ht="15.5" x14ac:dyDescent="0.35">
      <c r="A131" s="17">
        <v>126</v>
      </c>
      <c r="B131" s="10" t="s">
        <v>66</v>
      </c>
      <c r="C131" s="12">
        <v>32102</v>
      </c>
      <c r="D131" s="44">
        <f>2020-1987</f>
        <v>33</v>
      </c>
    </row>
    <row r="132" spans="1:4" ht="15.5" x14ac:dyDescent="0.35">
      <c r="A132" s="17">
        <v>127</v>
      </c>
      <c r="B132" s="10" t="s">
        <v>66</v>
      </c>
      <c r="C132" s="12">
        <v>33631</v>
      </c>
      <c r="D132" s="44">
        <f>2020-1992</f>
        <v>28</v>
      </c>
    </row>
    <row r="133" spans="1:4" ht="15.5" x14ac:dyDescent="0.35">
      <c r="A133" s="17">
        <v>128</v>
      </c>
      <c r="B133" s="10" t="s">
        <v>66</v>
      </c>
      <c r="C133" s="12">
        <v>29984</v>
      </c>
      <c r="D133" s="44">
        <f>2020-1982</f>
        <v>38</v>
      </c>
    </row>
    <row r="134" spans="1:4" ht="15.5" x14ac:dyDescent="0.35">
      <c r="A134" s="17">
        <v>129</v>
      </c>
      <c r="B134" s="10" t="s">
        <v>65</v>
      </c>
      <c r="C134" s="12">
        <v>29048</v>
      </c>
      <c r="D134" s="44">
        <f>2020-1979</f>
        <v>41</v>
      </c>
    </row>
    <row r="135" spans="1:4" ht="15.5" x14ac:dyDescent="0.35">
      <c r="A135" s="17">
        <v>130</v>
      </c>
      <c r="B135" s="10" t="s">
        <v>65</v>
      </c>
      <c r="C135" s="12">
        <v>22782</v>
      </c>
      <c r="D135" s="44">
        <f>2020-1962</f>
        <v>58</v>
      </c>
    </row>
    <row r="136" spans="1:4" ht="15.5" x14ac:dyDescent="0.35">
      <c r="A136" s="17">
        <v>131</v>
      </c>
      <c r="B136" s="10" t="s">
        <v>65</v>
      </c>
      <c r="C136" s="12">
        <v>23727</v>
      </c>
      <c r="D136" s="44">
        <f>2020-1964</f>
        <v>56</v>
      </c>
    </row>
    <row r="137" spans="1:4" ht="15.5" x14ac:dyDescent="0.35">
      <c r="A137" s="17">
        <v>132</v>
      </c>
      <c r="B137" s="10" t="s">
        <v>65</v>
      </c>
      <c r="C137" s="12">
        <v>29847</v>
      </c>
      <c r="D137" s="44">
        <f>2020-1981</f>
        <v>39</v>
      </c>
    </row>
    <row r="138" spans="1:4" ht="15.5" x14ac:dyDescent="0.35">
      <c r="A138" s="17">
        <v>133</v>
      </c>
      <c r="B138" s="10" t="s">
        <v>66</v>
      </c>
      <c r="C138" s="12">
        <v>28359</v>
      </c>
      <c r="D138" s="44">
        <f>2020-1977</f>
        <v>43</v>
      </c>
    </row>
    <row r="139" spans="1:4" ht="15.5" x14ac:dyDescent="0.35">
      <c r="A139" s="17">
        <v>134</v>
      </c>
      <c r="B139" s="66" t="s">
        <v>66</v>
      </c>
      <c r="C139" s="12">
        <v>26866</v>
      </c>
      <c r="D139" s="44">
        <f>2020-1973</f>
        <v>47</v>
      </c>
    </row>
    <row r="140" spans="1:4" ht="15.5" x14ac:dyDescent="0.35">
      <c r="A140" s="17">
        <v>135</v>
      </c>
      <c r="B140" s="10" t="s">
        <v>66</v>
      </c>
      <c r="C140" s="12">
        <v>31520</v>
      </c>
      <c r="D140" s="44">
        <f>2020-1986</f>
        <v>34</v>
      </c>
    </row>
    <row r="141" spans="1:4" ht="15.5" x14ac:dyDescent="0.35">
      <c r="A141" s="17">
        <v>136</v>
      </c>
      <c r="B141" s="10" t="s">
        <v>65</v>
      </c>
      <c r="C141" s="12">
        <v>28233</v>
      </c>
      <c r="D141" s="44">
        <f>2020-1977</f>
        <v>43</v>
      </c>
    </row>
    <row r="142" spans="1:4" ht="15.5" x14ac:dyDescent="0.35">
      <c r="A142" s="17">
        <v>137</v>
      </c>
      <c r="B142" s="10" t="s">
        <v>65</v>
      </c>
      <c r="C142" s="12">
        <v>32403</v>
      </c>
      <c r="D142" s="44">
        <f>2020-1988</f>
        <v>32</v>
      </c>
    </row>
    <row r="143" spans="1:4" ht="15.5" x14ac:dyDescent="0.35">
      <c r="A143" s="17">
        <v>138</v>
      </c>
      <c r="B143" s="10" t="s">
        <v>66</v>
      </c>
      <c r="C143" s="12">
        <v>21958</v>
      </c>
      <c r="D143" s="44">
        <f>2020-1960</f>
        <v>60</v>
      </c>
    </row>
    <row r="144" spans="1:4" ht="15.5" x14ac:dyDescent="0.35">
      <c r="A144" s="9"/>
      <c r="B144" s="13"/>
      <c r="C144" s="11"/>
      <c r="D144" s="45"/>
    </row>
    <row r="145" spans="1:4" ht="15.5" x14ac:dyDescent="0.35">
      <c r="A145" s="9"/>
      <c r="B145" s="13"/>
      <c r="C145" s="17" t="s">
        <v>42</v>
      </c>
      <c r="D145" s="29">
        <f>AVERAGE(D6:D143)</f>
        <v>36.884057971014492</v>
      </c>
    </row>
    <row r="146" spans="1:4" ht="15.5" x14ac:dyDescent="0.35">
      <c r="A146" s="9"/>
      <c r="B146" s="13"/>
      <c r="C146" s="17" t="s">
        <v>43</v>
      </c>
      <c r="D146" s="17">
        <f>MAX(D6:D143)</f>
        <v>67</v>
      </c>
    </row>
    <row r="147" spans="1:4" ht="15.5" x14ac:dyDescent="0.35">
      <c r="A147" s="9"/>
      <c r="B147" s="13"/>
      <c r="C147" s="17" t="s">
        <v>44</v>
      </c>
      <c r="D147" s="17">
        <f>MIN(D6:D143)</f>
        <v>21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7"/>
  <sheetViews>
    <sheetView topLeftCell="A20" workbookViewId="0">
      <selection activeCell="C6" sqref="C6:C8"/>
    </sheetView>
  </sheetViews>
  <sheetFormatPr defaultColWidth="11.54296875" defaultRowHeight="14.5" x14ac:dyDescent="0.35"/>
  <cols>
    <col min="1" max="1" width="5.453125" bestFit="1" customWidth="1"/>
    <col min="2" max="2" width="22.1796875" style="70" customWidth="1"/>
    <col min="3" max="3" width="20.81640625" style="2" customWidth="1"/>
    <col min="4" max="4" width="15.363281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67</v>
      </c>
      <c r="B4" s="73"/>
      <c r="C4" s="73"/>
      <c r="D4" s="72"/>
    </row>
    <row r="5" spans="1:4" ht="30" x14ac:dyDescent="0.35">
      <c r="A5" s="38" t="s">
        <v>0</v>
      </c>
      <c r="B5" s="69" t="s">
        <v>64</v>
      </c>
      <c r="C5" s="8" t="s">
        <v>2</v>
      </c>
      <c r="D5" s="8" t="s">
        <v>41</v>
      </c>
    </row>
    <row r="6" spans="1:4" ht="15.5" x14ac:dyDescent="0.35">
      <c r="A6" s="6">
        <v>1</v>
      </c>
      <c r="B6" s="6" t="s">
        <v>65</v>
      </c>
      <c r="C6" s="12">
        <v>31809</v>
      </c>
      <c r="D6" s="17">
        <v>33</v>
      </c>
    </row>
    <row r="7" spans="1:4" ht="15.5" x14ac:dyDescent="0.35">
      <c r="A7" s="6">
        <v>2</v>
      </c>
      <c r="B7" s="5" t="s">
        <v>65</v>
      </c>
      <c r="C7" s="12">
        <v>31021</v>
      </c>
      <c r="D7" s="17">
        <v>36</v>
      </c>
    </row>
    <row r="8" spans="1:4" ht="15.5" x14ac:dyDescent="0.35">
      <c r="A8" s="6">
        <v>3</v>
      </c>
      <c r="B8" s="5" t="s">
        <v>66</v>
      </c>
      <c r="C8" s="12">
        <v>23489</v>
      </c>
      <c r="D8" s="17">
        <v>56</v>
      </c>
    </row>
    <row r="9" spans="1:4" ht="15.5" x14ac:dyDescent="0.35">
      <c r="A9" s="6">
        <v>4</v>
      </c>
      <c r="B9" s="68" t="s">
        <v>65</v>
      </c>
      <c r="C9" s="12">
        <v>33055</v>
      </c>
      <c r="D9" s="17">
        <v>29</v>
      </c>
    </row>
    <row r="10" spans="1:4" ht="15.5" x14ac:dyDescent="0.35">
      <c r="A10" s="6">
        <v>5</v>
      </c>
      <c r="B10" s="67" t="s">
        <v>65</v>
      </c>
      <c r="C10" s="12">
        <v>29257</v>
      </c>
      <c r="D10" s="17">
        <v>40</v>
      </c>
    </row>
    <row r="11" spans="1:4" ht="15.5" x14ac:dyDescent="0.35">
      <c r="A11" s="6">
        <v>6</v>
      </c>
      <c r="B11" s="67" t="s">
        <v>65</v>
      </c>
      <c r="C11" s="12">
        <v>31762</v>
      </c>
      <c r="D11" s="17">
        <v>34</v>
      </c>
    </row>
    <row r="12" spans="1:4" ht="15.5" x14ac:dyDescent="0.35">
      <c r="A12" s="6">
        <v>7</v>
      </c>
      <c r="B12" s="67" t="s">
        <v>66</v>
      </c>
      <c r="C12" s="12">
        <v>31755</v>
      </c>
      <c r="D12" s="17">
        <v>34</v>
      </c>
    </row>
    <row r="13" spans="1:4" ht="15.5" x14ac:dyDescent="0.35">
      <c r="A13" s="6">
        <v>8</v>
      </c>
      <c r="B13" s="67" t="s">
        <v>65</v>
      </c>
      <c r="C13" s="12">
        <v>35456</v>
      </c>
      <c r="D13" s="17">
        <v>23</v>
      </c>
    </row>
    <row r="14" spans="1:4" ht="15.5" x14ac:dyDescent="0.35">
      <c r="A14" s="6">
        <v>9</v>
      </c>
      <c r="B14" s="67" t="s">
        <v>65</v>
      </c>
      <c r="C14" s="12">
        <v>27499</v>
      </c>
      <c r="D14" s="17">
        <v>45</v>
      </c>
    </row>
    <row r="15" spans="1:4" ht="15.5" x14ac:dyDescent="0.35">
      <c r="A15" s="6">
        <v>10</v>
      </c>
      <c r="B15" s="67" t="s">
        <v>66</v>
      </c>
      <c r="C15" s="12">
        <v>35587</v>
      </c>
      <c r="D15" s="17">
        <v>23</v>
      </c>
    </row>
    <row r="16" spans="1:4" ht="15.5" x14ac:dyDescent="0.35">
      <c r="A16" s="6">
        <v>11</v>
      </c>
      <c r="B16" s="67" t="s">
        <v>66</v>
      </c>
      <c r="C16" s="12">
        <v>28374</v>
      </c>
      <c r="D16" s="17">
        <v>43</v>
      </c>
    </row>
    <row r="17" spans="1:4" ht="15.5" x14ac:dyDescent="0.35">
      <c r="A17" s="6">
        <v>12</v>
      </c>
      <c r="B17" s="67" t="s">
        <v>65</v>
      </c>
      <c r="C17" s="12">
        <v>27179</v>
      </c>
      <c r="D17" s="17">
        <v>46</v>
      </c>
    </row>
    <row r="18" spans="1:4" ht="15.5" x14ac:dyDescent="0.35">
      <c r="A18" s="6">
        <v>13</v>
      </c>
      <c r="B18" s="67" t="s">
        <v>65</v>
      </c>
      <c r="C18" s="12">
        <v>35360</v>
      </c>
      <c r="D18" s="17">
        <v>24</v>
      </c>
    </row>
    <row r="19" spans="1:4" ht="15.5" x14ac:dyDescent="0.35">
      <c r="A19" s="6">
        <v>14</v>
      </c>
      <c r="B19" s="67" t="s">
        <v>66</v>
      </c>
      <c r="C19" s="12">
        <v>29509</v>
      </c>
      <c r="D19" s="17">
        <v>40</v>
      </c>
    </row>
    <row r="20" spans="1:4" ht="15.5" x14ac:dyDescent="0.35">
      <c r="A20" s="6">
        <v>15</v>
      </c>
      <c r="B20" s="67" t="s">
        <v>66</v>
      </c>
      <c r="C20" s="12">
        <v>30798</v>
      </c>
      <c r="D20" s="17">
        <v>36</v>
      </c>
    </row>
    <row r="21" spans="1:4" ht="15.5" x14ac:dyDescent="0.35">
      <c r="A21" s="6">
        <v>16</v>
      </c>
      <c r="B21" s="68" t="s">
        <v>65</v>
      </c>
      <c r="C21" s="12">
        <v>31417</v>
      </c>
      <c r="D21" s="17">
        <v>34</v>
      </c>
    </row>
    <row r="22" spans="1:4" ht="15.5" x14ac:dyDescent="0.35">
      <c r="A22" s="6">
        <v>17</v>
      </c>
      <c r="B22" s="67" t="s">
        <v>65</v>
      </c>
      <c r="C22" s="12">
        <v>23895</v>
      </c>
      <c r="D22" s="17">
        <v>55</v>
      </c>
    </row>
    <row r="23" spans="1:4" ht="15.5" x14ac:dyDescent="0.35">
      <c r="A23" s="6">
        <v>18</v>
      </c>
      <c r="B23" s="6" t="s">
        <v>65</v>
      </c>
      <c r="C23" s="12">
        <v>24610</v>
      </c>
      <c r="D23" s="17">
        <v>53</v>
      </c>
    </row>
    <row r="24" spans="1:4" ht="15.5" x14ac:dyDescent="0.35">
      <c r="A24" s="9"/>
      <c r="B24" s="13"/>
      <c r="C24" s="41"/>
      <c r="D24" s="9"/>
    </row>
    <row r="25" spans="1:4" ht="15.5" x14ac:dyDescent="0.35">
      <c r="A25" s="9"/>
      <c r="B25" s="13"/>
      <c r="C25" s="17" t="s">
        <v>42</v>
      </c>
      <c r="D25" s="29">
        <f>AVERAGE(D6:D23)</f>
        <v>38</v>
      </c>
    </row>
    <row r="26" spans="1:4" ht="15.5" x14ac:dyDescent="0.35">
      <c r="A26" s="9"/>
      <c r="B26" s="13"/>
      <c r="C26" s="17" t="s">
        <v>43</v>
      </c>
      <c r="D26" s="17">
        <f>MAX(D6:D23)</f>
        <v>56</v>
      </c>
    </row>
    <row r="27" spans="1:4" ht="15.5" x14ac:dyDescent="0.35">
      <c r="A27" s="9"/>
      <c r="B27" s="13"/>
      <c r="C27" s="17" t="s">
        <v>44</v>
      </c>
      <c r="D27" s="17">
        <f>MIN(D6:D23)</f>
        <v>23</v>
      </c>
    </row>
  </sheetData>
  <mergeCells count="2">
    <mergeCell ref="A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27"/>
  <sheetViews>
    <sheetView workbookViewId="0">
      <selection activeCell="A4" sqref="A4:D4"/>
    </sheetView>
  </sheetViews>
  <sheetFormatPr defaultColWidth="11.54296875" defaultRowHeight="15.5" x14ac:dyDescent="0.35"/>
  <cols>
    <col min="1" max="1" width="5.90625" customWidth="1"/>
    <col min="2" max="2" width="21.54296875" style="14" customWidth="1"/>
    <col min="3" max="3" width="18.453125" style="11" customWidth="1"/>
    <col min="4" max="4" width="15.363281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68</v>
      </c>
      <c r="B4" s="73"/>
      <c r="C4" s="73"/>
      <c r="D4" s="72"/>
    </row>
    <row r="5" spans="1:4" ht="30" x14ac:dyDescent="0.35">
      <c r="A5" s="7" t="s">
        <v>0</v>
      </c>
      <c r="B5" s="56" t="s">
        <v>64</v>
      </c>
      <c r="C5" s="8" t="s">
        <v>2</v>
      </c>
      <c r="D5" s="8" t="s">
        <v>41</v>
      </c>
    </row>
    <row r="6" spans="1:4" x14ac:dyDescent="0.35">
      <c r="A6" s="6">
        <v>1</v>
      </c>
      <c r="B6" s="6" t="s">
        <v>66</v>
      </c>
      <c r="C6" s="12">
        <v>32541</v>
      </c>
      <c r="D6" s="17">
        <v>31</v>
      </c>
    </row>
    <row r="7" spans="1:4" x14ac:dyDescent="0.35">
      <c r="A7" s="6">
        <v>2</v>
      </c>
      <c r="B7" s="6" t="s">
        <v>65</v>
      </c>
      <c r="C7" s="12">
        <v>28886</v>
      </c>
      <c r="D7" s="17">
        <v>41</v>
      </c>
    </row>
    <row r="8" spans="1:4" x14ac:dyDescent="0.35">
      <c r="A8" s="6">
        <v>3</v>
      </c>
      <c r="B8" s="6" t="s">
        <v>65</v>
      </c>
      <c r="C8" s="12">
        <v>25266</v>
      </c>
      <c r="D8" s="17">
        <v>51</v>
      </c>
    </row>
    <row r="9" spans="1:4" x14ac:dyDescent="0.35">
      <c r="A9" s="6">
        <v>4</v>
      </c>
      <c r="B9" s="6" t="s">
        <v>65</v>
      </c>
      <c r="C9" s="12">
        <v>33204</v>
      </c>
      <c r="D9" s="17">
        <v>30</v>
      </c>
    </row>
    <row r="10" spans="1:4" x14ac:dyDescent="0.35">
      <c r="A10" s="6">
        <v>5</v>
      </c>
      <c r="B10" s="6" t="s">
        <v>66</v>
      </c>
      <c r="C10" s="12">
        <v>30908</v>
      </c>
      <c r="D10" s="17">
        <v>36</v>
      </c>
    </row>
    <row r="11" spans="1:4" x14ac:dyDescent="0.35">
      <c r="A11" s="6">
        <v>6</v>
      </c>
      <c r="B11" s="6" t="s">
        <v>65</v>
      </c>
      <c r="C11" s="12">
        <v>34893</v>
      </c>
      <c r="D11" s="17">
        <v>25</v>
      </c>
    </row>
    <row r="12" spans="1:4" x14ac:dyDescent="0.35">
      <c r="A12" s="6">
        <v>7</v>
      </c>
      <c r="B12" s="6" t="s">
        <v>65</v>
      </c>
      <c r="C12" s="12">
        <v>28089</v>
      </c>
      <c r="D12" s="17">
        <v>44</v>
      </c>
    </row>
    <row r="13" spans="1:4" x14ac:dyDescent="0.35">
      <c r="A13" s="6">
        <v>8</v>
      </c>
      <c r="B13" s="6" t="s">
        <v>65</v>
      </c>
      <c r="C13" s="12">
        <v>34536</v>
      </c>
      <c r="D13" s="17">
        <v>26</v>
      </c>
    </row>
    <row r="14" spans="1:4" x14ac:dyDescent="0.35">
      <c r="A14" s="6">
        <v>9</v>
      </c>
      <c r="B14" s="6" t="s">
        <v>65</v>
      </c>
      <c r="C14" s="12">
        <v>34240</v>
      </c>
      <c r="D14" s="17">
        <v>27</v>
      </c>
    </row>
    <row r="15" spans="1:4" x14ac:dyDescent="0.35">
      <c r="A15" s="6">
        <v>10</v>
      </c>
      <c r="B15" s="6" t="s">
        <v>66</v>
      </c>
      <c r="C15" s="12">
        <v>34089</v>
      </c>
      <c r="D15" s="17">
        <v>27</v>
      </c>
    </row>
    <row r="16" spans="1:4" x14ac:dyDescent="0.35">
      <c r="A16" s="6">
        <v>11</v>
      </c>
      <c r="B16" s="6" t="s">
        <v>66</v>
      </c>
      <c r="C16" s="12">
        <v>32952</v>
      </c>
      <c r="D16" s="17">
        <v>30</v>
      </c>
    </row>
    <row r="17" spans="1:4" x14ac:dyDescent="0.35">
      <c r="A17" s="6">
        <v>12</v>
      </c>
      <c r="B17" s="6" t="s">
        <v>65</v>
      </c>
      <c r="C17" s="12">
        <v>32476</v>
      </c>
      <c r="D17" s="17">
        <v>32</v>
      </c>
    </row>
    <row r="18" spans="1:4" x14ac:dyDescent="0.35">
      <c r="A18" s="6">
        <v>13</v>
      </c>
      <c r="B18" s="6" t="s">
        <v>66</v>
      </c>
      <c r="C18" s="12">
        <v>30449</v>
      </c>
      <c r="D18" s="17">
        <v>37</v>
      </c>
    </row>
    <row r="19" spans="1:4" x14ac:dyDescent="0.35">
      <c r="A19" s="6">
        <v>14</v>
      </c>
      <c r="B19" s="6" t="s">
        <v>66</v>
      </c>
      <c r="C19" s="12">
        <v>35698</v>
      </c>
      <c r="D19" s="17">
        <v>23</v>
      </c>
    </row>
    <row r="20" spans="1:4" x14ac:dyDescent="0.35">
      <c r="A20" s="6">
        <v>15</v>
      </c>
      <c r="B20" s="6" t="s">
        <v>66</v>
      </c>
      <c r="C20" s="12">
        <v>32792</v>
      </c>
      <c r="D20" s="17">
        <v>31</v>
      </c>
    </row>
    <row r="21" spans="1:4" x14ac:dyDescent="0.35">
      <c r="A21" s="6">
        <v>16</v>
      </c>
      <c r="B21" s="6" t="s">
        <v>65</v>
      </c>
      <c r="C21" s="12">
        <v>29961</v>
      </c>
      <c r="D21" s="17">
        <v>38</v>
      </c>
    </row>
    <row r="22" spans="1:4" x14ac:dyDescent="0.35">
      <c r="A22" s="6">
        <v>17</v>
      </c>
      <c r="B22" s="6" t="s">
        <v>65</v>
      </c>
      <c r="C22" s="12">
        <v>35290</v>
      </c>
      <c r="D22" s="17">
        <v>24</v>
      </c>
    </row>
    <row r="23" spans="1:4" x14ac:dyDescent="0.35">
      <c r="A23" s="6">
        <v>18</v>
      </c>
      <c r="B23" s="6" t="s">
        <v>65</v>
      </c>
      <c r="C23" s="12">
        <v>26392</v>
      </c>
      <c r="D23" s="17">
        <v>48</v>
      </c>
    </row>
    <row r="25" spans="1:4" x14ac:dyDescent="0.35">
      <c r="C25" s="17" t="s">
        <v>42</v>
      </c>
      <c r="D25" s="29">
        <f>AVERAGE(D6:D23)</f>
        <v>33.388888888888886</v>
      </c>
    </row>
    <row r="26" spans="1:4" x14ac:dyDescent="0.35">
      <c r="C26" s="17" t="s">
        <v>43</v>
      </c>
      <c r="D26" s="17">
        <f>MAX(D6:D23)</f>
        <v>51</v>
      </c>
    </row>
    <row r="27" spans="1:4" x14ac:dyDescent="0.35">
      <c r="C27" s="17" t="s">
        <v>44</v>
      </c>
      <c r="D27" s="17">
        <f>MIN(D6:D23)</f>
        <v>23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38"/>
  <sheetViews>
    <sheetView topLeftCell="A25" workbookViewId="0">
      <selection activeCell="G8" sqref="G8"/>
    </sheetView>
  </sheetViews>
  <sheetFormatPr defaultColWidth="11.54296875" defaultRowHeight="15.5" x14ac:dyDescent="0.35"/>
  <cols>
    <col min="1" max="1" width="7.1796875" style="13" customWidth="1"/>
    <col min="2" max="2" width="22.36328125" style="14" customWidth="1"/>
    <col min="3" max="3" width="23.26953125" style="14" customWidth="1"/>
    <col min="4" max="4" width="13.0898437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69</v>
      </c>
      <c r="B4" s="73"/>
      <c r="C4" s="73"/>
      <c r="D4" s="72"/>
    </row>
    <row r="5" spans="1:4" ht="15" x14ac:dyDescent="0.35">
      <c r="A5" s="7" t="s">
        <v>0</v>
      </c>
      <c r="B5" s="56" t="s">
        <v>64</v>
      </c>
      <c r="C5" s="7" t="s">
        <v>1</v>
      </c>
      <c r="D5" s="8" t="s">
        <v>41</v>
      </c>
    </row>
    <row r="6" spans="1:4" s="74" customFormat="1" x14ac:dyDescent="0.35">
      <c r="A6" s="19">
        <v>1</v>
      </c>
      <c r="B6" s="5" t="s">
        <v>65</v>
      </c>
      <c r="C6" s="5" t="s">
        <v>3</v>
      </c>
      <c r="D6" s="17">
        <v>38</v>
      </c>
    </row>
    <row r="7" spans="1:4" s="74" customFormat="1" x14ac:dyDescent="0.35">
      <c r="A7" s="19">
        <v>2</v>
      </c>
      <c r="B7" s="16" t="s">
        <v>65</v>
      </c>
      <c r="C7" s="15" t="s">
        <v>4</v>
      </c>
      <c r="D7" s="17">
        <v>28</v>
      </c>
    </row>
    <row r="8" spans="1:4" x14ac:dyDescent="0.35">
      <c r="A8" s="19">
        <v>3</v>
      </c>
      <c r="B8" s="5" t="s">
        <v>66</v>
      </c>
      <c r="C8" s="15" t="s">
        <v>5</v>
      </c>
      <c r="D8" s="17">
        <v>29</v>
      </c>
    </row>
    <row r="9" spans="1:4" x14ac:dyDescent="0.35">
      <c r="A9" s="19">
        <v>4</v>
      </c>
      <c r="B9" s="16" t="s">
        <v>65</v>
      </c>
      <c r="C9" s="15" t="s">
        <v>6</v>
      </c>
      <c r="D9" s="17">
        <v>25</v>
      </c>
    </row>
    <row r="10" spans="1:4" x14ac:dyDescent="0.35">
      <c r="A10" s="19">
        <v>5</v>
      </c>
      <c r="B10" s="16" t="s">
        <v>66</v>
      </c>
      <c r="C10" s="15" t="s">
        <v>7</v>
      </c>
      <c r="D10" s="17">
        <v>41</v>
      </c>
    </row>
    <row r="11" spans="1:4" x14ac:dyDescent="0.35">
      <c r="A11" s="19">
        <v>6</v>
      </c>
      <c r="B11" s="4" t="s">
        <v>66</v>
      </c>
      <c r="C11" s="4" t="s">
        <v>8</v>
      </c>
      <c r="D11" s="17">
        <v>24</v>
      </c>
    </row>
    <row r="12" spans="1:4" x14ac:dyDescent="0.35">
      <c r="A12" s="19">
        <v>7</v>
      </c>
      <c r="B12" s="15" t="s">
        <v>66</v>
      </c>
      <c r="C12" s="15" t="s">
        <v>9</v>
      </c>
      <c r="D12" s="17">
        <v>28</v>
      </c>
    </row>
    <row r="13" spans="1:4" x14ac:dyDescent="0.35">
      <c r="A13" s="19">
        <v>8</v>
      </c>
      <c r="B13" s="15" t="s">
        <v>65</v>
      </c>
      <c r="C13" s="15" t="s">
        <v>10</v>
      </c>
      <c r="D13" s="17">
        <v>26</v>
      </c>
    </row>
    <row r="14" spans="1:4" x14ac:dyDescent="0.35">
      <c r="A14" s="19">
        <v>9</v>
      </c>
      <c r="B14" s="26" t="s">
        <v>66</v>
      </c>
      <c r="C14" s="15" t="s">
        <v>11</v>
      </c>
      <c r="D14" s="17">
        <v>32</v>
      </c>
    </row>
    <row r="15" spans="1:4" x14ac:dyDescent="0.35">
      <c r="A15" s="19">
        <v>10</v>
      </c>
      <c r="B15" s="4" t="s">
        <v>66</v>
      </c>
      <c r="C15" s="15" t="s">
        <v>12</v>
      </c>
      <c r="D15" s="17">
        <v>19</v>
      </c>
    </row>
    <row r="16" spans="1:4" x14ac:dyDescent="0.35">
      <c r="A16" s="19">
        <v>11</v>
      </c>
      <c r="B16" s="4" t="s">
        <v>66</v>
      </c>
      <c r="C16" s="15" t="s">
        <v>13</v>
      </c>
      <c r="D16" s="17">
        <v>24</v>
      </c>
    </row>
    <row r="17" spans="1:4" x14ac:dyDescent="0.35">
      <c r="A17" s="19">
        <v>12</v>
      </c>
      <c r="B17" s="15" t="s">
        <v>65</v>
      </c>
      <c r="C17" s="15" t="s">
        <v>14</v>
      </c>
      <c r="D17" s="17">
        <v>32</v>
      </c>
    </row>
    <row r="18" spans="1:4" x14ac:dyDescent="0.35">
      <c r="A18" s="19">
        <v>13</v>
      </c>
      <c r="B18" s="16" t="s">
        <v>65</v>
      </c>
      <c r="C18" s="15" t="s">
        <v>15</v>
      </c>
      <c r="D18" s="17">
        <v>48</v>
      </c>
    </row>
    <row r="19" spans="1:4" x14ac:dyDescent="0.35">
      <c r="A19" s="19">
        <v>14</v>
      </c>
      <c r="B19" s="16" t="s">
        <v>65</v>
      </c>
      <c r="C19" s="16" t="s">
        <v>16</v>
      </c>
      <c r="D19" s="17">
        <v>39</v>
      </c>
    </row>
    <row r="20" spans="1:4" x14ac:dyDescent="0.35">
      <c r="A20" s="19">
        <v>15</v>
      </c>
      <c r="B20" s="16" t="s">
        <v>65</v>
      </c>
      <c r="C20" s="16" t="s">
        <v>17</v>
      </c>
      <c r="D20" s="17">
        <v>70</v>
      </c>
    </row>
    <row r="21" spans="1:4" x14ac:dyDescent="0.35">
      <c r="A21" s="19">
        <v>16</v>
      </c>
      <c r="B21" s="4" t="s">
        <v>65</v>
      </c>
      <c r="C21" s="15" t="s">
        <v>18</v>
      </c>
      <c r="D21" s="17">
        <v>32</v>
      </c>
    </row>
    <row r="22" spans="1:4" x14ac:dyDescent="0.35">
      <c r="A22" s="19">
        <v>17</v>
      </c>
      <c r="B22" s="4" t="s">
        <v>65</v>
      </c>
      <c r="C22" s="4" t="s">
        <v>19</v>
      </c>
      <c r="D22" s="17">
        <v>57</v>
      </c>
    </row>
    <row r="23" spans="1:4" x14ac:dyDescent="0.35">
      <c r="A23" s="20">
        <v>18</v>
      </c>
      <c r="B23" s="16" t="s">
        <v>66</v>
      </c>
      <c r="C23" s="16" t="s">
        <v>45</v>
      </c>
      <c r="D23" s="17">
        <v>24</v>
      </c>
    </row>
    <row r="24" spans="1:4" x14ac:dyDescent="0.35">
      <c r="A24" s="19">
        <v>19</v>
      </c>
      <c r="B24" s="16" t="s">
        <v>65</v>
      </c>
      <c r="C24" s="16" t="s">
        <v>20</v>
      </c>
      <c r="D24" s="17">
        <v>35</v>
      </c>
    </row>
    <row r="25" spans="1:4" x14ac:dyDescent="0.35">
      <c r="A25" s="19">
        <v>20</v>
      </c>
      <c r="B25" s="16" t="s">
        <v>65</v>
      </c>
      <c r="C25" s="15" t="s">
        <v>21</v>
      </c>
      <c r="D25" s="17">
        <v>28</v>
      </c>
    </row>
    <row r="26" spans="1:4" x14ac:dyDescent="0.35">
      <c r="A26" s="19">
        <v>21</v>
      </c>
      <c r="B26" s="16" t="s">
        <v>66</v>
      </c>
      <c r="C26" s="15" t="s">
        <v>22</v>
      </c>
      <c r="D26" s="17">
        <v>41</v>
      </c>
    </row>
    <row r="27" spans="1:4" x14ac:dyDescent="0.35">
      <c r="A27" s="19">
        <v>22</v>
      </c>
      <c r="B27" s="15" t="s">
        <v>65</v>
      </c>
      <c r="C27" s="15" t="s">
        <v>23</v>
      </c>
      <c r="D27" s="17">
        <v>31</v>
      </c>
    </row>
    <row r="28" spans="1:4" x14ac:dyDescent="0.35">
      <c r="A28" s="19">
        <v>23</v>
      </c>
      <c r="B28" s="15" t="s">
        <v>65</v>
      </c>
      <c r="C28" s="15" t="s">
        <v>24</v>
      </c>
      <c r="D28" s="17">
        <v>35</v>
      </c>
    </row>
    <row r="29" spans="1:4" x14ac:dyDescent="0.35">
      <c r="A29" s="19">
        <v>24</v>
      </c>
      <c r="B29" s="15" t="s">
        <v>65</v>
      </c>
      <c r="C29" s="15" t="s">
        <v>25</v>
      </c>
      <c r="D29" s="17">
        <v>33</v>
      </c>
    </row>
    <row r="30" spans="1:4" x14ac:dyDescent="0.35">
      <c r="A30" s="19">
        <v>25</v>
      </c>
      <c r="B30" s="15" t="s">
        <v>65</v>
      </c>
      <c r="C30" s="15" t="s">
        <v>26</v>
      </c>
      <c r="D30" s="17">
        <v>26</v>
      </c>
    </row>
    <row r="31" spans="1:4" x14ac:dyDescent="0.35">
      <c r="A31" s="19">
        <v>26</v>
      </c>
      <c r="B31" s="4" t="s">
        <v>66</v>
      </c>
      <c r="C31" s="4" t="s">
        <v>27</v>
      </c>
      <c r="D31" s="17">
        <v>51</v>
      </c>
    </row>
    <row r="32" spans="1:4" x14ac:dyDescent="0.35">
      <c r="A32" s="19">
        <v>27</v>
      </c>
      <c r="B32" s="4" t="s">
        <v>66</v>
      </c>
      <c r="C32" s="4" t="s">
        <v>28</v>
      </c>
      <c r="D32" s="17">
        <v>34</v>
      </c>
    </row>
    <row r="33" spans="1:4" x14ac:dyDescent="0.35">
      <c r="A33" s="19">
        <v>28</v>
      </c>
      <c r="B33" s="15" t="s">
        <v>66</v>
      </c>
      <c r="C33" s="15" t="s">
        <v>29</v>
      </c>
      <c r="D33" s="17">
        <v>24</v>
      </c>
    </row>
    <row r="34" spans="1:4" x14ac:dyDescent="0.35">
      <c r="A34" s="19">
        <v>29</v>
      </c>
      <c r="B34" s="17" t="s">
        <v>66</v>
      </c>
      <c r="C34" s="17" t="s">
        <v>30</v>
      </c>
      <c r="D34" s="17">
        <v>33</v>
      </c>
    </row>
    <row r="36" spans="1:4" x14ac:dyDescent="0.35">
      <c r="D36" s="29">
        <f>AVERAGE(D6:D34)</f>
        <v>34.03448275862069</v>
      </c>
    </row>
    <row r="37" spans="1:4" x14ac:dyDescent="0.35">
      <c r="D37" s="17">
        <f>MAX(D6:D34)</f>
        <v>70</v>
      </c>
    </row>
    <row r="38" spans="1:4" x14ac:dyDescent="0.35">
      <c r="D38" s="17">
        <f>MIN(D6:D34)</f>
        <v>19</v>
      </c>
    </row>
  </sheetData>
  <mergeCells count="2"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41"/>
  <sheetViews>
    <sheetView workbookViewId="0">
      <selection activeCell="B1" sqref="B1:C1"/>
    </sheetView>
  </sheetViews>
  <sheetFormatPr defaultColWidth="11.54296875" defaultRowHeight="14.5" x14ac:dyDescent="0.35"/>
  <cols>
    <col min="1" max="1" width="7.36328125" customWidth="1"/>
    <col min="2" max="2" width="20.36328125" style="14" customWidth="1"/>
    <col min="3" max="3" width="18.90625" customWidth="1"/>
    <col min="4" max="4" width="13.0898437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20.5" customHeight="1" x14ac:dyDescent="0.35">
      <c r="A4" s="71" t="s">
        <v>70</v>
      </c>
      <c r="B4" s="73"/>
      <c r="C4" s="73"/>
      <c r="D4" s="72"/>
    </row>
    <row r="5" spans="1:4" ht="30" x14ac:dyDescent="0.35">
      <c r="A5" s="7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5">
        <v>1</v>
      </c>
      <c r="B6" s="75" t="s">
        <v>66</v>
      </c>
      <c r="C6" s="12">
        <v>32649</v>
      </c>
      <c r="D6" s="17">
        <v>31</v>
      </c>
    </row>
    <row r="7" spans="1:4" s="74" customFormat="1" ht="15.5" x14ac:dyDescent="0.35">
      <c r="A7" s="5">
        <v>2</v>
      </c>
      <c r="B7" s="4" t="s">
        <v>66</v>
      </c>
      <c r="C7" s="47">
        <v>28673</v>
      </c>
      <c r="D7" s="17">
        <v>42</v>
      </c>
    </row>
    <row r="8" spans="1:4" s="74" customFormat="1" ht="15.5" x14ac:dyDescent="0.35">
      <c r="A8" s="5">
        <v>3</v>
      </c>
      <c r="B8" s="75" t="s">
        <v>65</v>
      </c>
      <c r="C8" s="12">
        <v>23714</v>
      </c>
      <c r="D8" s="17">
        <v>56</v>
      </c>
    </row>
    <row r="9" spans="1:4" ht="15.5" x14ac:dyDescent="0.35">
      <c r="A9" s="5">
        <v>4</v>
      </c>
      <c r="B9" s="10" t="s">
        <v>65</v>
      </c>
      <c r="C9" s="12">
        <v>32480</v>
      </c>
      <c r="D9" s="17">
        <v>32</v>
      </c>
    </row>
    <row r="10" spans="1:4" ht="15.5" x14ac:dyDescent="0.35">
      <c r="A10" s="5">
        <v>5</v>
      </c>
      <c r="B10" s="23" t="s">
        <v>66</v>
      </c>
      <c r="C10" s="47">
        <v>30523</v>
      </c>
      <c r="D10" s="17">
        <v>37</v>
      </c>
    </row>
    <row r="11" spans="1:4" ht="15.5" x14ac:dyDescent="0.35">
      <c r="A11" s="5">
        <v>6</v>
      </c>
      <c r="B11" s="21" t="s">
        <v>65</v>
      </c>
      <c r="C11" s="12">
        <v>33734</v>
      </c>
      <c r="D11" s="17">
        <v>28</v>
      </c>
    </row>
    <row r="12" spans="1:4" ht="15.5" x14ac:dyDescent="0.35">
      <c r="A12" s="5">
        <v>7</v>
      </c>
      <c r="B12" s="21" t="s">
        <v>65</v>
      </c>
      <c r="C12" s="12">
        <v>35024</v>
      </c>
      <c r="D12" s="17">
        <v>25</v>
      </c>
    </row>
    <row r="13" spans="1:4" ht="15.5" x14ac:dyDescent="0.35">
      <c r="A13" s="5">
        <v>8</v>
      </c>
      <c r="B13" s="21" t="s">
        <v>65</v>
      </c>
      <c r="C13" s="12">
        <v>28339</v>
      </c>
      <c r="D13" s="17">
        <v>43</v>
      </c>
    </row>
    <row r="14" spans="1:4" ht="15.5" x14ac:dyDescent="0.35">
      <c r="A14" s="5">
        <v>9</v>
      </c>
      <c r="B14" s="21" t="s">
        <v>65</v>
      </c>
      <c r="C14" s="12">
        <v>34014</v>
      </c>
      <c r="D14" s="17">
        <v>27</v>
      </c>
    </row>
    <row r="15" spans="1:4" ht="15.5" x14ac:dyDescent="0.35">
      <c r="A15" s="5">
        <v>10</v>
      </c>
      <c r="B15" s="21" t="s">
        <v>65</v>
      </c>
      <c r="C15" s="12">
        <v>25919</v>
      </c>
      <c r="D15" s="17">
        <v>50</v>
      </c>
    </row>
    <row r="16" spans="1:4" ht="15.5" x14ac:dyDescent="0.35">
      <c r="A16" s="5">
        <v>11</v>
      </c>
      <c r="B16" s="21" t="s">
        <v>65</v>
      </c>
      <c r="C16" s="12">
        <v>25891</v>
      </c>
      <c r="D16" s="17">
        <v>50</v>
      </c>
    </row>
    <row r="17" spans="1:4" ht="15.5" x14ac:dyDescent="0.35">
      <c r="A17" s="5">
        <v>12</v>
      </c>
      <c r="B17" s="21" t="s">
        <v>65</v>
      </c>
      <c r="C17" s="12">
        <v>29130</v>
      </c>
      <c r="D17" s="17">
        <v>41</v>
      </c>
    </row>
    <row r="18" spans="1:4" ht="15.5" x14ac:dyDescent="0.35">
      <c r="A18" s="5">
        <v>13</v>
      </c>
      <c r="B18" s="21" t="s">
        <v>66</v>
      </c>
      <c r="C18" s="12">
        <v>34560</v>
      </c>
      <c r="D18" s="17">
        <v>26</v>
      </c>
    </row>
    <row r="19" spans="1:4" ht="15.5" x14ac:dyDescent="0.35">
      <c r="A19" s="5">
        <v>14</v>
      </c>
      <c r="B19" s="21" t="s">
        <v>65</v>
      </c>
      <c r="C19" s="12">
        <v>29801</v>
      </c>
      <c r="D19" s="17">
        <v>39</v>
      </c>
    </row>
    <row r="20" spans="1:4" ht="15.5" x14ac:dyDescent="0.35">
      <c r="A20" s="5">
        <v>15</v>
      </c>
      <c r="B20" s="21" t="s">
        <v>66</v>
      </c>
      <c r="C20" s="12">
        <v>33164</v>
      </c>
      <c r="D20" s="17">
        <v>30</v>
      </c>
    </row>
    <row r="21" spans="1:4" ht="15.5" x14ac:dyDescent="0.35">
      <c r="A21" s="5">
        <v>16</v>
      </c>
      <c r="B21" s="21" t="s">
        <v>65</v>
      </c>
      <c r="C21" s="47">
        <v>33139</v>
      </c>
      <c r="D21" s="17">
        <v>30</v>
      </c>
    </row>
    <row r="22" spans="1:4" ht="15.5" x14ac:dyDescent="0.35">
      <c r="A22" s="5">
        <v>17</v>
      </c>
      <c r="B22" s="21" t="s">
        <v>65</v>
      </c>
      <c r="C22" s="12">
        <v>25650</v>
      </c>
      <c r="D22" s="17">
        <v>50</v>
      </c>
    </row>
    <row r="23" spans="1:4" ht="15.5" x14ac:dyDescent="0.35">
      <c r="A23" s="6">
        <v>18</v>
      </c>
      <c r="B23" s="21" t="s">
        <v>65</v>
      </c>
      <c r="C23" s="12">
        <v>32715</v>
      </c>
      <c r="D23" s="17">
        <v>31</v>
      </c>
    </row>
    <row r="24" spans="1:4" ht="15.5" x14ac:dyDescent="0.35">
      <c r="A24" s="6">
        <v>19</v>
      </c>
      <c r="B24" s="21" t="s">
        <v>66</v>
      </c>
      <c r="C24" s="12">
        <v>30143</v>
      </c>
      <c r="D24" s="17">
        <v>38</v>
      </c>
    </row>
    <row r="25" spans="1:4" ht="15.5" x14ac:dyDescent="0.35">
      <c r="A25" s="6">
        <v>20</v>
      </c>
      <c r="B25" s="21" t="s">
        <v>66</v>
      </c>
      <c r="C25" s="12">
        <v>31428</v>
      </c>
      <c r="D25" s="17">
        <v>34</v>
      </c>
    </row>
    <row r="26" spans="1:4" ht="15.5" x14ac:dyDescent="0.35">
      <c r="A26" s="6">
        <v>21</v>
      </c>
      <c r="B26" s="21" t="s">
        <v>66</v>
      </c>
      <c r="C26" s="12">
        <v>29421</v>
      </c>
      <c r="D26" s="17">
        <v>40</v>
      </c>
    </row>
    <row r="27" spans="1:4" ht="15.5" x14ac:dyDescent="0.35">
      <c r="A27" s="6">
        <v>22</v>
      </c>
      <c r="B27" s="21" t="s">
        <v>66</v>
      </c>
      <c r="C27" s="12">
        <v>29868</v>
      </c>
      <c r="D27" s="17">
        <v>39</v>
      </c>
    </row>
    <row r="28" spans="1:4" ht="15.5" x14ac:dyDescent="0.35">
      <c r="A28" s="6">
        <v>23</v>
      </c>
      <c r="B28" s="21" t="s">
        <v>66</v>
      </c>
      <c r="C28" s="47">
        <v>32058</v>
      </c>
      <c r="D28" s="17">
        <v>33</v>
      </c>
    </row>
    <row r="29" spans="1:4" ht="15.5" x14ac:dyDescent="0.35">
      <c r="A29" s="6">
        <v>24</v>
      </c>
      <c r="B29" s="21" t="s">
        <v>66</v>
      </c>
      <c r="C29" s="12">
        <v>35805</v>
      </c>
      <c r="D29" s="17">
        <v>22</v>
      </c>
    </row>
    <row r="30" spans="1:4" ht="15.5" x14ac:dyDescent="0.35">
      <c r="A30" s="6">
        <v>25</v>
      </c>
      <c r="B30" s="75" t="s">
        <v>65</v>
      </c>
      <c r="C30" s="12">
        <v>22355</v>
      </c>
      <c r="D30" s="17">
        <v>59</v>
      </c>
    </row>
    <row r="31" spans="1:4" ht="15.5" x14ac:dyDescent="0.35">
      <c r="A31" s="6">
        <v>26</v>
      </c>
      <c r="B31" s="21" t="s">
        <v>65</v>
      </c>
      <c r="C31" s="12">
        <v>33846</v>
      </c>
      <c r="D31" s="17">
        <v>28</v>
      </c>
    </row>
    <row r="32" spans="1:4" ht="15.5" x14ac:dyDescent="0.35">
      <c r="A32" s="6">
        <v>27</v>
      </c>
      <c r="B32" s="21" t="s">
        <v>65</v>
      </c>
      <c r="C32" s="12">
        <v>27135</v>
      </c>
      <c r="D32" s="17">
        <v>46</v>
      </c>
    </row>
    <row r="33" spans="1:5" ht="15.5" x14ac:dyDescent="0.35">
      <c r="A33" s="6">
        <v>28</v>
      </c>
      <c r="B33" s="21" t="s">
        <v>65</v>
      </c>
      <c r="C33" s="12">
        <v>34917</v>
      </c>
      <c r="D33" s="17">
        <v>25</v>
      </c>
    </row>
    <row r="34" spans="1:5" ht="15.5" x14ac:dyDescent="0.35">
      <c r="A34" s="6">
        <v>29</v>
      </c>
      <c r="B34" s="21" t="s">
        <v>66</v>
      </c>
      <c r="C34" s="12">
        <v>32825</v>
      </c>
      <c r="D34" s="17">
        <v>31</v>
      </c>
    </row>
    <row r="35" spans="1:5" ht="15.5" x14ac:dyDescent="0.35">
      <c r="A35" s="6">
        <v>30</v>
      </c>
      <c r="B35" s="21" t="s">
        <v>65</v>
      </c>
      <c r="C35" s="12">
        <v>34387</v>
      </c>
      <c r="D35" s="17">
        <v>26</v>
      </c>
    </row>
    <row r="36" spans="1:5" ht="15.5" x14ac:dyDescent="0.35">
      <c r="A36" s="6">
        <v>31</v>
      </c>
      <c r="B36" s="21" t="s">
        <v>65</v>
      </c>
      <c r="C36" s="12">
        <v>34123</v>
      </c>
      <c r="D36" s="17">
        <v>27</v>
      </c>
    </row>
    <row r="37" spans="1:5" ht="15.5" x14ac:dyDescent="0.35">
      <c r="A37" s="6">
        <v>32</v>
      </c>
      <c r="B37" s="21" t="s">
        <v>66</v>
      </c>
      <c r="C37" s="12">
        <v>35139</v>
      </c>
      <c r="D37" s="17">
        <v>24</v>
      </c>
    </row>
    <row r="39" spans="1:5" ht="15.5" x14ac:dyDescent="0.35">
      <c r="C39" s="25" t="s">
        <v>42</v>
      </c>
      <c r="D39" s="52">
        <f>AVERAGE(D6:D37)</f>
        <v>35.625</v>
      </c>
      <c r="E39" s="9"/>
    </row>
    <row r="40" spans="1:5" ht="15.5" x14ac:dyDescent="0.35">
      <c r="C40" s="25" t="s">
        <v>43</v>
      </c>
      <c r="D40" s="25">
        <f>MAX(D9:D37)</f>
        <v>59</v>
      </c>
      <c r="E40" s="9"/>
    </row>
    <row r="41" spans="1:5" ht="15.5" x14ac:dyDescent="0.35">
      <c r="C41" s="25" t="s">
        <v>44</v>
      </c>
      <c r="D41" s="25">
        <f>MIN(D9:D37)</f>
        <v>22</v>
      </c>
      <c r="E41" s="9"/>
    </row>
  </sheetData>
  <mergeCells count="2">
    <mergeCell ref="A3:D3"/>
    <mergeCell ref="A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56"/>
  <sheetViews>
    <sheetView topLeftCell="A40" workbookViewId="0">
      <selection activeCell="C52" sqref="C52"/>
    </sheetView>
  </sheetViews>
  <sheetFormatPr defaultColWidth="11.54296875" defaultRowHeight="14.5" x14ac:dyDescent="0.35"/>
  <cols>
    <col min="1" max="1" width="8.6328125" customWidth="1"/>
    <col min="2" max="2" width="23.54296875" style="14" customWidth="1"/>
    <col min="3" max="3" width="18" customWidth="1"/>
    <col min="4" max="4" width="15.906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71</v>
      </c>
      <c r="B4" s="73"/>
      <c r="C4" s="73"/>
      <c r="D4" s="72"/>
    </row>
    <row r="5" spans="1:4" ht="30" x14ac:dyDescent="0.35">
      <c r="A5" s="7" t="s">
        <v>0</v>
      </c>
      <c r="B5" s="56" t="s">
        <v>64</v>
      </c>
      <c r="C5" s="8" t="s">
        <v>2</v>
      </c>
      <c r="D5" s="8" t="s">
        <v>41</v>
      </c>
    </row>
    <row r="6" spans="1:4" s="76" customFormat="1" ht="15.5" x14ac:dyDescent="0.35">
      <c r="A6" s="6">
        <v>1</v>
      </c>
      <c r="B6" s="6" t="s">
        <v>66</v>
      </c>
      <c r="C6" s="47">
        <v>26683</v>
      </c>
      <c r="D6" s="6">
        <v>47</v>
      </c>
    </row>
    <row r="7" spans="1:4" s="76" customFormat="1" ht="15.5" x14ac:dyDescent="0.35">
      <c r="A7" s="6">
        <v>2</v>
      </c>
      <c r="B7" s="6" t="s">
        <v>65</v>
      </c>
      <c r="C7" s="47">
        <v>29949</v>
      </c>
      <c r="D7" s="6">
        <v>39</v>
      </c>
    </row>
    <row r="8" spans="1:4" s="76" customFormat="1" ht="15.5" x14ac:dyDescent="0.35">
      <c r="A8" s="6">
        <v>3</v>
      </c>
      <c r="B8" s="26" t="s">
        <v>65</v>
      </c>
      <c r="C8" s="47">
        <v>26000</v>
      </c>
      <c r="D8" s="6">
        <v>49</v>
      </c>
    </row>
    <row r="9" spans="1:4" s="76" customFormat="1" ht="15.5" x14ac:dyDescent="0.35">
      <c r="A9" s="6">
        <v>4</v>
      </c>
      <c r="B9" s="6" t="s">
        <v>66</v>
      </c>
      <c r="C9" s="47">
        <v>26365</v>
      </c>
      <c r="D9" s="6">
        <v>48</v>
      </c>
    </row>
    <row r="10" spans="1:4" s="76" customFormat="1" ht="15.5" x14ac:dyDescent="0.35">
      <c r="A10" s="6">
        <v>5</v>
      </c>
      <c r="B10" s="6" t="s">
        <v>65</v>
      </c>
      <c r="C10" s="47">
        <v>29703</v>
      </c>
      <c r="D10" s="6">
        <v>39</v>
      </c>
    </row>
    <row r="11" spans="1:4" s="76" customFormat="1" ht="15.5" x14ac:dyDescent="0.35">
      <c r="A11" s="6">
        <v>6</v>
      </c>
      <c r="B11" s="6" t="s">
        <v>65</v>
      </c>
      <c r="C11" s="47">
        <v>31558</v>
      </c>
      <c r="D11" s="6">
        <v>34</v>
      </c>
    </row>
    <row r="12" spans="1:4" s="76" customFormat="1" ht="15.5" x14ac:dyDescent="0.35">
      <c r="A12" s="6">
        <v>7</v>
      </c>
      <c r="B12" s="67" t="s">
        <v>65</v>
      </c>
      <c r="C12" s="47">
        <v>29952</v>
      </c>
      <c r="D12" s="26">
        <v>38</v>
      </c>
    </row>
    <row r="13" spans="1:4" ht="15.5" x14ac:dyDescent="0.35">
      <c r="A13" s="6">
        <v>8</v>
      </c>
      <c r="B13" s="5" t="s">
        <v>65</v>
      </c>
      <c r="C13" s="12">
        <v>32369</v>
      </c>
      <c r="D13" s="17">
        <v>32</v>
      </c>
    </row>
    <row r="14" spans="1:4" ht="15.5" x14ac:dyDescent="0.35">
      <c r="A14" s="6">
        <v>9</v>
      </c>
      <c r="B14" s="5" t="s">
        <v>66</v>
      </c>
      <c r="C14" s="12">
        <v>31081</v>
      </c>
      <c r="D14" s="17">
        <v>35</v>
      </c>
    </row>
    <row r="15" spans="1:4" ht="15.5" x14ac:dyDescent="0.35">
      <c r="A15" s="6">
        <v>10</v>
      </c>
      <c r="B15" s="5" t="s">
        <v>66</v>
      </c>
      <c r="C15" s="12">
        <v>33494</v>
      </c>
      <c r="D15" s="17">
        <v>29</v>
      </c>
    </row>
    <row r="16" spans="1:4" ht="15.5" x14ac:dyDescent="0.35">
      <c r="A16" s="6">
        <v>11</v>
      </c>
      <c r="B16" s="5" t="s">
        <v>66</v>
      </c>
      <c r="C16" s="12">
        <v>31705</v>
      </c>
      <c r="D16" s="17">
        <v>34</v>
      </c>
    </row>
    <row r="17" spans="1:4" ht="15.5" x14ac:dyDescent="0.35">
      <c r="A17" s="6">
        <v>12</v>
      </c>
      <c r="B17" s="5" t="s">
        <v>65</v>
      </c>
      <c r="C17" s="12">
        <v>30456</v>
      </c>
      <c r="D17" s="17">
        <v>37</v>
      </c>
    </row>
    <row r="18" spans="1:4" ht="15.5" x14ac:dyDescent="0.35">
      <c r="A18" s="6">
        <v>13</v>
      </c>
      <c r="B18" s="5" t="s">
        <v>65</v>
      </c>
      <c r="C18" s="12">
        <v>37042</v>
      </c>
      <c r="D18" s="17">
        <v>19</v>
      </c>
    </row>
    <row r="19" spans="1:4" ht="15.5" x14ac:dyDescent="0.35">
      <c r="A19" s="6">
        <v>14</v>
      </c>
      <c r="B19" s="5" t="s">
        <v>65</v>
      </c>
      <c r="C19" s="12">
        <v>32928</v>
      </c>
      <c r="D19" s="17">
        <v>30</v>
      </c>
    </row>
    <row r="20" spans="1:4" ht="15.5" x14ac:dyDescent="0.35">
      <c r="A20" s="6">
        <v>15</v>
      </c>
      <c r="B20" s="5" t="s">
        <v>65</v>
      </c>
      <c r="C20" s="12">
        <v>32883</v>
      </c>
      <c r="D20" s="17">
        <v>30</v>
      </c>
    </row>
    <row r="21" spans="1:4" ht="15.5" x14ac:dyDescent="0.35">
      <c r="A21" s="6">
        <v>16</v>
      </c>
      <c r="B21" s="67" t="s">
        <v>66</v>
      </c>
      <c r="C21" s="12">
        <v>31965</v>
      </c>
      <c r="D21" s="17">
        <v>33</v>
      </c>
    </row>
    <row r="22" spans="1:4" ht="15.5" x14ac:dyDescent="0.35">
      <c r="A22" s="6">
        <v>17</v>
      </c>
      <c r="B22" s="6" t="s">
        <v>65</v>
      </c>
      <c r="C22" s="12">
        <v>24517</v>
      </c>
      <c r="D22" s="17">
        <v>53</v>
      </c>
    </row>
    <row r="23" spans="1:4" ht="15.5" x14ac:dyDescent="0.35">
      <c r="A23" s="6">
        <v>18</v>
      </c>
      <c r="B23" s="26" t="s">
        <v>65</v>
      </c>
      <c r="C23" s="47">
        <v>30660</v>
      </c>
      <c r="D23" s="17">
        <v>36</v>
      </c>
    </row>
    <row r="24" spans="1:4" ht="15.5" x14ac:dyDescent="0.35">
      <c r="A24" s="6">
        <v>19</v>
      </c>
      <c r="B24" s="5" t="s">
        <v>65</v>
      </c>
      <c r="C24" s="12">
        <v>30451</v>
      </c>
      <c r="D24" s="17">
        <v>37</v>
      </c>
    </row>
    <row r="25" spans="1:4" ht="15.5" x14ac:dyDescent="0.35">
      <c r="A25" s="6">
        <v>20</v>
      </c>
      <c r="B25" s="5" t="s">
        <v>65</v>
      </c>
      <c r="C25" s="12">
        <v>28726</v>
      </c>
      <c r="D25" s="17">
        <v>42</v>
      </c>
    </row>
    <row r="26" spans="1:4" ht="15.5" x14ac:dyDescent="0.35">
      <c r="A26" s="6">
        <v>21</v>
      </c>
      <c r="B26" s="5" t="s">
        <v>65</v>
      </c>
      <c r="C26" s="12">
        <v>30271</v>
      </c>
      <c r="D26" s="17">
        <v>38</v>
      </c>
    </row>
    <row r="27" spans="1:4" ht="15.5" x14ac:dyDescent="0.35">
      <c r="A27" s="6">
        <v>22</v>
      </c>
      <c r="B27" s="5" t="s">
        <v>65</v>
      </c>
      <c r="C27" s="12">
        <v>26482</v>
      </c>
      <c r="D27" s="17">
        <v>48</v>
      </c>
    </row>
    <row r="28" spans="1:4" ht="15.5" x14ac:dyDescent="0.35">
      <c r="A28" s="6">
        <v>23</v>
      </c>
      <c r="B28" s="68" t="s">
        <v>66</v>
      </c>
      <c r="C28" s="12">
        <v>34359</v>
      </c>
      <c r="D28" s="17">
        <v>26</v>
      </c>
    </row>
    <row r="29" spans="1:4" ht="15.5" x14ac:dyDescent="0.35">
      <c r="A29" s="6">
        <v>24</v>
      </c>
      <c r="B29" s="4" t="s">
        <v>65</v>
      </c>
      <c r="C29" s="12">
        <v>34704</v>
      </c>
      <c r="D29" s="17">
        <v>25</v>
      </c>
    </row>
    <row r="30" spans="1:4" ht="15.5" x14ac:dyDescent="0.35">
      <c r="A30" s="6">
        <v>25</v>
      </c>
      <c r="B30" s="5" t="s">
        <v>65</v>
      </c>
      <c r="C30" s="12">
        <v>27603</v>
      </c>
      <c r="D30" s="17">
        <v>45</v>
      </c>
    </row>
    <row r="31" spans="1:4" ht="15.5" x14ac:dyDescent="0.35">
      <c r="A31" s="6">
        <v>26</v>
      </c>
      <c r="B31" s="5" t="s">
        <v>66</v>
      </c>
      <c r="C31" s="12">
        <v>29945</v>
      </c>
      <c r="D31" s="17">
        <v>39</v>
      </c>
    </row>
    <row r="32" spans="1:4" ht="15.5" x14ac:dyDescent="0.35">
      <c r="A32" s="6">
        <v>27</v>
      </c>
      <c r="B32" s="5" t="s">
        <v>66</v>
      </c>
      <c r="C32" s="12">
        <v>34771</v>
      </c>
      <c r="D32" s="17">
        <v>25</v>
      </c>
    </row>
    <row r="33" spans="1:4" ht="15.5" x14ac:dyDescent="0.35">
      <c r="A33" s="6">
        <v>28</v>
      </c>
      <c r="B33" s="5" t="s">
        <v>66</v>
      </c>
      <c r="C33" s="12">
        <v>28815</v>
      </c>
      <c r="D33" s="17">
        <v>42</v>
      </c>
    </row>
    <row r="34" spans="1:4" ht="15.5" x14ac:dyDescent="0.35">
      <c r="A34" s="6">
        <v>29</v>
      </c>
      <c r="B34" s="36" t="s">
        <v>66</v>
      </c>
      <c r="C34" s="12">
        <v>31765</v>
      </c>
      <c r="D34" s="17">
        <v>34</v>
      </c>
    </row>
    <row r="35" spans="1:4" ht="15.5" x14ac:dyDescent="0.35">
      <c r="A35" s="6">
        <v>30</v>
      </c>
      <c r="B35" s="6" t="s">
        <v>65</v>
      </c>
      <c r="C35" s="12">
        <v>26322</v>
      </c>
      <c r="D35" s="17">
        <v>48</v>
      </c>
    </row>
    <row r="36" spans="1:4" ht="15.5" x14ac:dyDescent="0.35">
      <c r="A36" s="6">
        <v>31</v>
      </c>
      <c r="B36" s="6" t="s">
        <v>65</v>
      </c>
      <c r="C36" s="12">
        <v>35902</v>
      </c>
      <c r="D36" s="17">
        <v>22</v>
      </c>
    </row>
    <row r="37" spans="1:4" ht="15.5" x14ac:dyDescent="0.35">
      <c r="A37" s="6">
        <v>32</v>
      </c>
      <c r="B37" s="6" t="s">
        <v>65</v>
      </c>
      <c r="C37" s="12">
        <v>28303</v>
      </c>
      <c r="D37" s="17">
        <v>43</v>
      </c>
    </row>
    <row r="38" spans="1:4" ht="15.5" x14ac:dyDescent="0.35">
      <c r="A38" s="6">
        <v>33</v>
      </c>
      <c r="B38" s="6" t="s">
        <v>66</v>
      </c>
      <c r="C38" s="12">
        <v>26300</v>
      </c>
      <c r="D38" s="17">
        <v>48</v>
      </c>
    </row>
    <row r="39" spans="1:4" ht="15.5" x14ac:dyDescent="0.35">
      <c r="A39" s="6">
        <v>34</v>
      </c>
      <c r="B39" s="6" t="s">
        <v>66</v>
      </c>
      <c r="C39" s="12">
        <v>23773</v>
      </c>
      <c r="D39" s="17">
        <v>55</v>
      </c>
    </row>
    <row r="40" spans="1:4" ht="15.5" x14ac:dyDescent="0.35">
      <c r="A40" s="6">
        <v>35</v>
      </c>
      <c r="B40" s="6" t="s">
        <v>65</v>
      </c>
      <c r="C40" s="12">
        <v>24140</v>
      </c>
      <c r="D40" s="17">
        <v>54</v>
      </c>
    </row>
    <row r="41" spans="1:4" ht="15.5" x14ac:dyDescent="0.35">
      <c r="A41" s="6">
        <v>36</v>
      </c>
      <c r="B41" s="6" t="s">
        <v>66</v>
      </c>
      <c r="C41" s="12">
        <v>29858</v>
      </c>
      <c r="D41" s="17">
        <v>39</v>
      </c>
    </row>
    <row r="42" spans="1:4" ht="15.5" x14ac:dyDescent="0.35">
      <c r="A42" s="6">
        <v>37</v>
      </c>
      <c r="B42" s="5" t="s">
        <v>66</v>
      </c>
      <c r="C42" s="12">
        <v>30854</v>
      </c>
      <c r="D42" s="17">
        <v>36</v>
      </c>
    </row>
    <row r="43" spans="1:4" ht="15.5" x14ac:dyDescent="0.35">
      <c r="A43" s="6">
        <v>38</v>
      </c>
      <c r="B43" s="5" t="s">
        <v>65</v>
      </c>
      <c r="C43" s="12">
        <v>24111</v>
      </c>
      <c r="D43" s="17">
        <v>54</v>
      </c>
    </row>
    <row r="44" spans="1:4" ht="15.5" x14ac:dyDescent="0.35">
      <c r="A44" s="6">
        <v>39</v>
      </c>
      <c r="B44" s="68" t="s">
        <v>65</v>
      </c>
      <c r="C44" s="12">
        <v>23290</v>
      </c>
      <c r="D44" s="17">
        <v>57</v>
      </c>
    </row>
    <row r="45" spans="1:4" ht="15.5" x14ac:dyDescent="0.35">
      <c r="A45" s="6">
        <v>40</v>
      </c>
      <c r="B45" s="68" t="s">
        <v>66</v>
      </c>
      <c r="C45" s="12">
        <v>35829</v>
      </c>
      <c r="D45" s="17">
        <v>22</v>
      </c>
    </row>
    <row r="46" spans="1:4" ht="15.5" x14ac:dyDescent="0.35">
      <c r="A46" s="6">
        <v>41</v>
      </c>
      <c r="B46" s="5" t="s">
        <v>66</v>
      </c>
      <c r="C46" s="12">
        <v>30148</v>
      </c>
      <c r="D46" s="17">
        <v>38</v>
      </c>
    </row>
    <row r="47" spans="1:4" ht="15.5" x14ac:dyDescent="0.35">
      <c r="A47" s="6">
        <v>42</v>
      </c>
      <c r="B47" s="4" t="s">
        <v>66</v>
      </c>
      <c r="C47" s="12">
        <v>33203</v>
      </c>
      <c r="D47" s="17">
        <v>30</v>
      </c>
    </row>
    <row r="48" spans="1:4" ht="15.5" x14ac:dyDescent="0.35">
      <c r="A48" s="6">
        <v>43</v>
      </c>
      <c r="B48" s="67" t="s">
        <v>66</v>
      </c>
      <c r="C48" s="12">
        <v>26249</v>
      </c>
      <c r="D48" s="17">
        <v>49</v>
      </c>
    </row>
    <row r="49" spans="1:5" ht="15.5" x14ac:dyDescent="0.35">
      <c r="A49" s="6">
        <v>44</v>
      </c>
      <c r="B49" s="5" t="s">
        <v>66</v>
      </c>
      <c r="C49" s="12">
        <v>28170</v>
      </c>
      <c r="D49" s="17">
        <v>43</v>
      </c>
    </row>
    <row r="50" spans="1:5" ht="15" customHeight="1" x14ac:dyDescent="0.35">
      <c r="A50" s="6">
        <v>45</v>
      </c>
      <c r="B50" s="5" t="s">
        <v>66</v>
      </c>
      <c r="C50" s="47">
        <v>32907</v>
      </c>
      <c r="D50" s="17">
        <v>30</v>
      </c>
    </row>
    <row r="51" spans="1:5" x14ac:dyDescent="0.35">
      <c r="A51" s="46"/>
      <c r="B51" s="77"/>
      <c r="C51" s="46"/>
      <c r="D51" s="46"/>
      <c r="E51" s="46"/>
    </row>
    <row r="52" spans="1:5" ht="15.5" x14ac:dyDescent="0.35">
      <c r="A52" s="46"/>
      <c r="B52" s="77"/>
      <c r="C52" s="17" t="s">
        <v>42</v>
      </c>
      <c r="D52" s="29">
        <f>AVERAGE(D6:D50)</f>
        <v>38.466666666666669</v>
      </c>
    </row>
    <row r="53" spans="1:5" ht="15.5" x14ac:dyDescent="0.35">
      <c r="A53" s="46"/>
      <c r="B53" s="77"/>
      <c r="C53" s="17" t="s">
        <v>43</v>
      </c>
      <c r="D53" s="17">
        <f>MAX(D6:D50)</f>
        <v>57</v>
      </c>
    </row>
    <row r="54" spans="1:5" ht="15.5" x14ac:dyDescent="0.35">
      <c r="A54" s="46"/>
      <c r="B54" s="77"/>
      <c r="C54" s="17" t="s">
        <v>44</v>
      </c>
      <c r="D54" s="17">
        <f>MIN(D6:D50)</f>
        <v>19</v>
      </c>
    </row>
    <row r="55" spans="1:5" x14ac:dyDescent="0.35">
      <c r="A55" s="46"/>
      <c r="B55" s="77"/>
      <c r="C55" s="46"/>
      <c r="D55" s="46"/>
      <c r="E55" s="46"/>
    </row>
    <row r="56" spans="1:5" x14ac:dyDescent="0.35">
      <c r="A56" s="46"/>
      <c r="B56" s="77"/>
      <c r="C56" s="46"/>
      <c r="D56" s="46"/>
      <c r="E56" s="46"/>
    </row>
  </sheetData>
  <mergeCells count="2"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36"/>
  <sheetViews>
    <sheetView workbookViewId="0">
      <selection activeCell="A4" sqref="A4:D4"/>
    </sheetView>
  </sheetViews>
  <sheetFormatPr defaultColWidth="11.54296875" defaultRowHeight="14.5" x14ac:dyDescent="0.35"/>
  <cols>
    <col min="1" max="1" width="9.1796875" customWidth="1"/>
    <col min="2" max="2" width="24.1796875" style="14" customWidth="1"/>
    <col min="3" max="3" width="15.7265625" customWidth="1"/>
    <col min="4" max="4" width="15.63281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72</v>
      </c>
      <c r="B4" s="73"/>
      <c r="C4" s="73"/>
      <c r="D4" s="72"/>
    </row>
    <row r="5" spans="1:4" ht="30" x14ac:dyDescent="0.35">
      <c r="A5" s="7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23">
        <v>1</v>
      </c>
      <c r="B6" s="34" t="s">
        <v>65</v>
      </c>
      <c r="C6" s="47">
        <v>32631</v>
      </c>
      <c r="D6" s="17">
        <v>31</v>
      </c>
    </row>
    <row r="7" spans="1:4" s="74" customFormat="1" ht="15.5" x14ac:dyDescent="0.35">
      <c r="A7" s="24">
        <v>2</v>
      </c>
      <c r="B7" s="15" t="s">
        <v>65</v>
      </c>
      <c r="C7" s="12">
        <v>33907</v>
      </c>
      <c r="D7" s="17">
        <v>28</v>
      </c>
    </row>
    <row r="8" spans="1:4" s="74" customFormat="1" ht="15.5" x14ac:dyDescent="0.35">
      <c r="A8" s="23">
        <v>3</v>
      </c>
      <c r="B8" s="15" t="s">
        <v>65</v>
      </c>
      <c r="C8" s="12">
        <v>31985</v>
      </c>
      <c r="D8" s="17">
        <v>33</v>
      </c>
    </row>
    <row r="9" spans="1:4" ht="15.5" x14ac:dyDescent="0.35">
      <c r="A9" s="24">
        <v>4</v>
      </c>
      <c r="B9" s="15" t="s">
        <v>66</v>
      </c>
      <c r="C9" s="12">
        <v>28863</v>
      </c>
      <c r="D9" s="17">
        <v>41</v>
      </c>
    </row>
    <row r="10" spans="1:4" ht="15.5" x14ac:dyDescent="0.35">
      <c r="A10" s="23">
        <v>5</v>
      </c>
      <c r="B10" s="15" t="s">
        <v>66</v>
      </c>
      <c r="C10" s="12">
        <v>34064</v>
      </c>
      <c r="D10" s="17">
        <v>27</v>
      </c>
    </row>
    <row r="11" spans="1:4" ht="15.5" x14ac:dyDescent="0.35">
      <c r="A11" s="24">
        <v>6</v>
      </c>
      <c r="B11" s="15" t="s">
        <v>66</v>
      </c>
      <c r="C11" s="12">
        <v>35677</v>
      </c>
      <c r="D11" s="17">
        <v>23</v>
      </c>
    </row>
    <row r="12" spans="1:4" ht="15.5" x14ac:dyDescent="0.35">
      <c r="A12" s="23">
        <v>7</v>
      </c>
      <c r="B12" s="15" t="s">
        <v>65</v>
      </c>
      <c r="C12" s="12">
        <v>32539</v>
      </c>
      <c r="D12" s="17">
        <v>31</v>
      </c>
    </row>
    <row r="13" spans="1:4" ht="15.5" x14ac:dyDescent="0.35">
      <c r="A13" s="24">
        <v>8</v>
      </c>
      <c r="B13" s="15" t="s">
        <v>66</v>
      </c>
      <c r="C13" s="12">
        <v>34057</v>
      </c>
      <c r="D13" s="17">
        <v>27</v>
      </c>
    </row>
    <row r="14" spans="1:4" ht="15.5" x14ac:dyDescent="0.35">
      <c r="A14" s="23">
        <v>9</v>
      </c>
      <c r="B14" s="4" t="s">
        <v>65</v>
      </c>
      <c r="C14" s="12">
        <v>33311</v>
      </c>
      <c r="D14" s="17">
        <v>29</v>
      </c>
    </row>
    <row r="15" spans="1:4" ht="15.5" x14ac:dyDescent="0.35">
      <c r="A15" s="24">
        <v>10</v>
      </c>
      <c r="B15" s="15" t="s">
        <v>65</v>
      </c>
      <c r="C15" s="12">
        <v>28680</v>
      </c>
      <c r="D15" s="17">
        <v>42</v>
      </c>
    </row>
    <row r="16" spans="1:4" ht="15.5" x14ac:dyDescent="0.35">
      <c r="A16" s="23">
        <v>11</v>
      </c>
      <c r="B16" s="15" t="s">
        <v>65</v>
      </c>
      <c r="C16" s="12">
        <v>34966</v>
      </c>
      <c r="D16" s="17">
        <v>25</v>
      </c>
    </row>
    <row r="17" spans="1:4" ht="15.5" x14ac:dyDescent="0.35">
      <c r="A17" s="24">
        <v>12</v>
      </c>
      <c r="B17" s="15" t="s">
        <v>65</v>
      </c>
      <c r="C17" s="12">
        <v>33516</v>
      </c>
      <c r="D17" s="17">
        <v>29</v>
      </c>
    </row>
    <row r="18" spans="1:4" ht="15.5" x14ac:dyDescent="0.35">
      <c r="A18" s="23">
        <v>13</v>
      </c>
      <c r="B18" s="4" t="s">
        <v>65</v>
      </c>
      <c r="C18" s="12">
        <v>34164</v>
      </c>
      <c r="D18" s="17">
        <v>27</v>
      </c>
    </row>
    <row r="19" spans="1:4" ht="15.5" x14ac:dyDescent="0.35">
      <c r="A19" s="24">
        <v>14</v>
      </c>
      <c r="B19" s="4" t="s">
        <v>65</v>
      </c>
      <c r="C19" s="12">
        <v>31732</v>
      </c>
      <c r="D19" s="17">
        <v>34</v>
      </c>
    </row>
    <row r="20" spans="1:4" ht="15.5" x14ac:dyDescent="0.35">
      <c r="A20" s="23">
        <v>15</v>
      </c>
      <c r="B20" s="15" t="s">
        <v>65</v>
      </c>
      <c r="C20" s="12">
        <v>34869</v>
      </c>
      <c r="D20" s="17">
        <v>25</v>
      </c>
    </row>
    <row r="21" spans="1:4" ht="15.5" x14ac:dyDescent="0.35">
      <c r="A21" s="24">
        <v>16</v>
      </c>
      <c r="B21" s="15" t="s">
        <v>65</v>
      </c>
      <c r="C21" s="12">
        <v>34154</v>
      </c>
      <c r="D21" s="17">
        <v>27</v>
      </c>
    </row>
    <row r="22" spans="1:4" ht="15.5" x14ac:dyDescent="0.35">
      <c r="A22" s="23">
        <v>17</v>
      </c>
      <c r="B22" s="4" t="s">
        <v>65</v>
      </c>
      <c r="C22" s="12">
        <v>33853</v>
      </c>
      <c r="D22" s="17">
        <v>28</v>
      </c>
    </row>
    <row r="23" spans="1:4" ht="15.5" x14ac:dyDescent="0.35">
      <c r="A23" s="24">
        <v>18</v>
      </c>
      <c r="B23" s="15" t="s">
        <v>65</v>
      </c>
      <c r="C23" s="12">
        <v>33510</v>
      </c>
      <c r="D23" s="17">
        <v>29</v>
      </c>
    </row>
    <row r="24" spans="1:4" ht="15.5" x14ac:dyDescent="0.35">
      <c r="A24" s="19">
        <v>19</v>
      </c>
      <c r="B24" s="4" t="s">
        <v>65</v>
      </c>
      <c r="C24" s="12">
        <v>32724</v>
      </c>
      <c r="D24" s="17">
        <v>31</v>
      </c>
    </row>
    <row r="25" spans="1:4" ht="15.5" x14ac:dyDescent="0.35">
      <c r="A25" s="19">
        <v>20</v>
      </c>
      <c r="B25" s="15" t="s">
        <v>65</v>
      </c>
      <c r="C25" s="12">
        <v>30031</v>
      </c>
      <c r="D25" s="17">
        <v>38</v>
      </c>
    </row>
    <row r="26" spans="1:4" ht="15.5" x14ac:dyDescent="0.35">
      <c r="A26" s="19">
        <v>21</v>
      </c>
      <c r="B26" s="4" t="s">
        <v>65</v>
      </c>
      <c r="C26" s="12">
        <v>28416</v>
      </c>
      <c r="D26" s="17">
        <v>43</v>
      </c>
    </row>
    <row r="27" spans="1:4" ht="15.5" x14ac:dyDescent="0.35">
      <c r="A27" s="19">
        <v>22</v>
      </c>
      <c r="B27" s="15" t="s">
        <v>66</v>
      </c>
      <c r="C27" s="12">
        <v>32286</v>
      </c>
      <c r="D27" s="17">
        <v>32</v>
      </c>
    </row>
    <row r="28" spans="1:4" ht="15.5" x14ac:dyDescent="0.35">
      <c r="A28" s="19">
        <v>23</v>
      </c>
      <c r="B28" s="15" t="s">
        <v>66</v>
      </c>
      <c r="C28" s="12">
        <v>33850</v>
      </c>
      <c r="D28" s="17">
        <v>28</v>
      </c>
    </row>
    <row r="29" spans="1:4" ht="15.5" x14ac:dyDescent="0.35">
      <c r="A29" s="19">
        <v>24</v>
      </c>
      <c r="B29" s="15" t="s">
        <v>65</v>
      </c>
      <c r="C29" s="12">
        <v>29845</v>
      </c>
      <c r="D29" s="17">
        <v>39</v>
      </c>
    </row>
    <row r="30" spans="1:4" ht="15.5" x14ac:dyDescent="0.35">
      <c r="A30" s="19">
        <v>25</v>
      </c>
      <c r="B30" s="21" t="s">
        <v>65</v>
      </c>
      <c r="C30" s="12">
        <v>29094</v>
      </c>
      <c r="D30" s="17">
        <v>41</v>
      </c>
    </row>
    <row r="31" spans="1:4" ht="15.5" x14ac:dyDescent="0.35">
      <c r="A31" s="19">
        <v>26</v>
      </c>
      <c r="B31" s="34" t="s">
        <v>65</v>
      </c>
      <c r="C31" s="47">
        <v>32766</v>
      </c>
      <c r="D31" s="17">
        <v>31</v>
      </c>
    </row>
    <row r="32" spans="1:4" ht="15.5" x14ac:dyDescent="0.35">
      <c r="A32" s="19">
        <v>27</v>
      </c>
      <c r="B32" s="34" t="s">
        <v>65</v>
      </c>
      <c r="C32" s="47">
        <v>31832</v>
      </c>
      <c r="D32" s="17">
        <v>33</v>
      </c>
    </row>
    <row r="34" spans="3:4" ht="15.5" x14ac:dyDescent="0.35">
      <c r="C34" s="17" t="s">
        <v>42</v>
      </c>
      <c r="D34" s="29">
        <f>AVERAGE(D6:D32)</f>
        <v>31.555555555555557</v>
      </c>
    </row>
    <row r="35" spans="3:4" ht="15.5" x14ac:dyDescent="0.35">
      <c r="C35" s="17" t="s">
        <v>43</v>
      </c>
      <c r="D35" s="17">
        <f>MAX(D6:D32)</f>
        <v>43</v>
      </c>
    </row>
    <row r="36" spans="3:4" ht="15.5" x14ac:dyDescent="0.35">
      <c r="C36" s="17" t="s">
        <v>44</v>
      </c>
      <c r="D36" s="17">
        <f>MIN(D6:D32)</f>
        <v>23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38"/>
  <sheetViews>
    <sheetView workbookViewId="0">
      <selection activeCell="A4" sqref="A4:D4"/>
    </sheetView>
  </sheetViews>
  <sheetFormatPr defaultColWidth="11.54296875" defaultRowHeight="14.5" x14ac:dyDescent="0.35"/>
  <cols>
    <col min="1" max="1" width="10.26953125" customWidth="1"/>
    <col min="2" max="2" width="23.08984375" style="14" customWidth="1"/>
    <col min="3" max="4" width="14.81640625" customWidth="1"/>
  </cols>
  <sheetData>
    <row r="3" spans="1:4" ht="15.75" customHeight="1" x14ac:dyDescent="0.35">
      <c r="A3" s="60" t="s">
        <v>2</v>
      </c>
      <c r="B3" s="60"/>
      <c r="C3" s="60"/>
      <c r="D3" s="60"/>
    </row>
    <row r="4" spans="1:4" ht="15.75" customHeight="1" x14ac:dyDescent="0.35">
      <c r="A4" s="71" t="s">
        <v>73</v>
      </c>
      <c r="B4" s="73"/>
      <c r="C4" s="73"/>
      <c r="D4" s="72"/>
    </row>
    <row r="5" spans="1:4" ht="30" x14ac:dyDescent="0.35">
      <c r="A5" s="51" t="s">
        <v>0</v>
      </c>
      <c r="B5" s="56" t="s">
        <v>64</v>
      </c>
      <c r="C5" s="8" t="s">
        <v>2</v>
      </c>
      <c r="D5" s="8" t="s">
        <v>41</v>
      </c>
    </row>
    <row r="6" spans="1:4" s="74" customFormat="1" ht="15.5" x14ac:dyDescent="0.35">
      <c r="A6" s="6">
        <v>1</v>
      </c>
      <c r="B6" s="6" t="s">
        <v>66</v>
      </c>
      <c r="C6" s="12">
        <v>30035</v>
      </c>
      <c r="D6" s="17">
        <v>38</v>
      </c>
    </row>
    <row r="7" spans="1:4" s="74" customFormat="1" ht="15.5" x14ac:dyDescent="0.35">
      <c r="A7" s="6">
        <v>2</v>
      </c>
      <c r="B7" s="6" t="s">
        <v>65</v>
      </c>
      <c r="C7" s="12">
        <v>24564</v>
      </c>
      <c r="D7" s="17">
        <v>53</v>
      </c>
    </row>
    <row r="8" spans="1:4" s="74" customFormat="1" ht="15.5" x14ac:dyDescent="0.35">
      <c r="A8" s="6">
        <v>3</v>
      </c>
      <c r="B8" s="6" t="s">
        <v>65</v>
      </c>
      <c r="C8" s="12">
        <v>28036</v>
      </c>
      <c r="D8" s="17">
        <v>44</v>
      </c>
    </row>
    <row r="9" spans="1:4" s="74" customFormat="1" ht="15.5" x14ac:dyDescent="0.35">
      <c r="A9" s="6">
        <v>4</v>
      </c>
      <c r="B9" s="6" t="s">
        <v>66</v>
      </c>
      <c r="C9" s="12">
        <v>33924</v>
      </c>
      <c r="D9" s="17">
        <v>28</v>
      </c>
    </row>
    <row r="10" spans="1:4" ht="15.5" x14ac:dyDescent="0.35">
      <c r="A10" s="6">
        <v>5</v>
      </c>
      <c r="B10" s="6" t="s">
        <v>66</v>
      </c>
      <c r="C10" s="12">
        <v>32860</v>
      </c>
      <c r="D10" s="17">
        <v>31</v>
      </c>
    </row>
    <row r="11" spans="1:4" ht="15.5" x14ac:dyDescent="0.35">
      <c r="A11" s="6">
        <v>6</v>
      </c>
      <c r="B11" s="6" t="s">
        <v>66</v>
      </c>
      <c r="C11" s="12">
        <v>32884</v>
      </c>
      <c r="D11" s="17">
        <v>30</v>
      </c>
    </row>
    <row r="12" spans="1:4" ht="15.5" x14ac:dyDescent="0.35">
      <c r="A12" s="6">
        <v>7</v>
      </c>
      <c r="B12" s="6" t="s">
        <v>65</v>
      </c>
      <c r="C12" s="12">
        <v>34950</v>
      </c>
      <c r="D12" s="17">
        <v>25</v>
      </c>
    </row>
    <row r="13" spans="1:4" ht="15.5" x14ac:dyDescent="0.35">
      <c r="A13" s="6">
        <v>8</v>
      </c>
      <c r="B13" s="6" t="s">
        <v>66</v>
      </c>
      <c r="C13" s="12">
        <v>34825</v>
      </c>
      <c r="D13" s="17">
        <v>25</v>
      </c>
    </row>
    <row r="14" spans="1:4" ht="15.5" x14ac:dyDescent="0.35">
      <c r="A14" s="6">
        <v>9</v>
      </c>
      <c r="B14" s="6" t="s">
        <v>65</v>
      </c>
      <c r="C14" s="12">
        <v>29891</v>
      </c>
      <c r="D14" s="17">
        <v>39</v>
      </c>
    </row>
    <row r="15" spans="1:4" ht="15.5" x14ac:dyDescent="0.35">
      <c r="A15" s="6">
        <v>10</v>
      </c>
      <c r="B15" s="6" t="s">
        <v>66</v>
      </c>
      <c r="C15" s="12">
        <v>30580</v>
      </c>
      <c r="D15" s="17">
        <v>37</v>
      </c>
    </row>
    <row r="16" spans="1:4" ht="15.5" x14ac:dyDescent="0.35">
      <c r="A16" s="6">
        <v>11</v>
      </c>
      <c r="B16" s="6" t="s">
        <v>66</v>
      </c>
      <c r="C16" s="12">
        <v>22689</v>
      </c>
      <c r="D16" s="17">
        <v>58</v>
      </c>
    </row>
    <row r="17" spans="1:4" ht="15.5" x14ac:dyDescent="0.35">
      <c r="A17" s="6">
        <v>12</v>
      </c>
      <c r="B17" s="6" t="s">
        <v>65</v>
      </c>
      <c r="C17" s="12">
        <v>24630</v>
      </c>
      <c r="D17" s="17">
        <v>53</v>
      </c>
    </row>
    <row r="18" spans="1:4" ht="15.5" x14ac:dyDescent="0.35">
      <c r="A18" s="6">
        <v>13</v>
      </c>
      <c r="B18" s="6" t="s">
        <v>65</v>
      </c>
      <c r="C18" s="12">
        <v>23706</v>
      </c>
      <c r="D18" s="17">
        <v>56</v>
      </c>
    </row>
    <row r="19" spans="1:4" ht="15.5" x14ac:dyDescent="0.35">
      <c r="A19" s="6">
        <v>14</v>
      </c>
      <c r="B19" s="6" t="s">
        <v>65</v>
      </c>
      <c r="C19" s="12">
        <v>31904</v>
      </c>
      <c r="D19" s="17">
        <v>33</v>
      </c>
    </row>
    <row r="20" spans="1:4" ht="15.5" x14ac:dyDescent="0.35">
      <c r="A20" s="6">
        <v>15</v>
      </c>
      <c r="B20" s="6" t="s">
        <v>65</v>
      </c>
      <c r="C20" s="12">
        <v>31746</v>
      </c>
      <c r="D20" s="17">
        <v>34</v>
      </c>
    </row>
    <row r="21" spans="1:4" ht="15.5" x14ac:dyDescent="0.35">
      <c r="A21" s="6">
        <v>16</v>
      </c>
      <c r="B21" s="6" t="s">
        <v>65</v>
      </c>
      <c r="C21" s="12">
        <v>31209</v>
      </c>
      <c r="D21" s="17">
        <v>35</v>
      </c>
    </row>
    <row r="22" spans="1:4" ht="15.5" x14ac:dyDescent="0.35">
      <c r="A22" s="6">
        <v>17</v>
      </c>
      <c r="B22" s="6" t="s">
        <v>66</v>
      </c>
      <c r="C22" s="12">
        <v>33443</v>
      </c>
      <c r="D22" s="17">
        <v>29</v>
      </c>
    </row>
    <row r="23" spans="1:4" ht="15.5" x14ac:dyDescent="0.35">
      <c r="A23" s="6">
        <v>18</v>
      </c>
      <c r="B23" s="6" t="s">
        <v>66</v>
      </c>
      <c r="C23" s="12">
        <v>32701</v>
      </c>
      <c r="D23" s="17">
        <v>31</v>
      </c>
    </row>
    <row r="24" spans="1:4" ht="15.5" x14ac:dyDescent="0.35">
      <c r="A24" s="6">
        <v>19</v>
      </c>
      <c r="B24" s="6" t="s">
        <v>65</v>
      </c>
      <c r="C24" s="12">
        <v>26580</v>
      </c>
      <c r="D24" s="17">
        <v>48</v>
      </c>
    </row>
    <row r="25" spans="1:4" ht="15.5" x14ac:dyDescent="0.35">
      <c r="A25" s="6">
        <v>20</v>
      </c>
      <c r="B25" s="6" t="s">
        <v>66</v>
      </c>
      <c r="C25" s="12">
        <v>30851</v>
      </c>
      <c r="D25" s="17">
        <v>36</v>
      </c>
    </row>
    <row r="26" spans="1:4" ht="15.5" x14ac:dyDescent="0.35">
      <c r="A26" s="6">
        <v>21</v>
      </c>
      <c r="B26" s="6" t="s">
        <v>66</v>
      </c>
      <c r="C26" s="12">
        <v>31085</v>
      </c>
      <c r="D26" s="17">
        <v>35</v>
      </c>
    </row>
    <row r="27" spans="1:4" ht="15.5" x14ac:dyDescent="0.35">
      <c r="A27" s="6">
        <v>22</v>
      </c>
      <c r="B27" s="6" t="s">
        <v>65</v>
      </c>
      <c r="C27" s="12">
        <v>31490</v>
      </c>
      <c r="D27" s="17">
        <v>34</v>
      </c>
    </row>
    <row r="28" spans="1:4" ht="15.5" x14ac:dyDescent="0.35">
      <c r="A28" s="6">
        <v>23</v>
      </c>
      <c r="B28" s="6" t="s">
        <v>65</v>
      </c>
      <c r="C28" s="12">
        <v>32772</v>
      </c>
      <c r="D28" s="17">
        <v>31</v>
      </c>
    </row>
    <row r="29" spans="1:4" ht="15.5" x14ac:dyDescent="0.35">
      <c r="A29" s="6">
        <v>24</v>
      </c>
      <c r="B29" s="6" t="s">
        <v>65</v>
      </c>
      <c r="C29" s="12">
        <v>33996</v>
      </c>
      <c r="D29" s="17">
        <v>27</v>
      </c>
    </row>
    <row r="30" spans="1:4" ht="15.5" x14ac:dyDescent="0.35">
      <c r="A30" s="6">
        <v>25</v>
      </c>
      <c r="B30" s="6" t="s">
        <v>65</v>
      </c>
      <c r="C30" s="12">
        <v>32242</v>
      </c>
      <c r="D30" s="17">
        <v>32</v>
      </c>
    </row>
    <row r="31" spans="1:4" ht="15.5" x14ac:dyDescent="0.35">
      <c r="A31" s="6">
        <v>26</v>
      </c>
      <c r="B31" s="6" t="s">
        <v>65</v>
      </c>
      <c r="C31" s="12">
        <v>29429</v>
      </c>
      <c r="D31" s="17">
        <v>40</v>
      </c>
    </row>
    <row r="32" spans="1:4" ht="15.5" x14ac:dyDescent="0.35">
      <c r="A32" s="6">
        <v>27</v>
      </c>
      <c r="B32" s="6" t="s">
        <v>66</v>
      </c>
      <c r="C32" s="12">
        <v>29275</v>
      </c>
      <c r="D32" s="17">
        <v>40</v>
      </c>
    </row>
    <row r="33" spans="1:4" ht="15.5" x14ac:dyDescent="0.35">
      <c r="A33" s="6">
        <v>28</v>
      </c>
      <c r="B33" s="6" t="s">
        <v>66</v>
      </c>
      <c r="C33" s="12">
        <v>26056</v>
      </c>
      <c r="D33" s="17">
        <v>49</v>
      </c>
    </row>
    <row r="34" spans="1:4" ht="15.5" x14ac:dyDescent="0.35">
      <c r="A34" s="6">
        <v>29</v>
      </c>
      <c r="B34" s="6" t="s">
        <v>65</v>
      </c>
      <c r="C34" s="12">
        <v>34457</v>
      </c>
      <c r="D34" s="17">
        <v>26</v>
      </c>
    </row>
    <row r="36" spans="1:4" ht="15.5" x14ac:dyDescent="0.35">
      <c r="C36" s="18" t="s">
        <v>42</v>
      </c>
      <c r="D36" s="29">
        <f>AVERAGE(D6:D34)</f>
        <v>37.137931034482762</v>
      </c>
    </row>
    <row r="37" spans="1:4" ht="15.5" x14ac:dyDescent="0.35">
      <c r="C37" s="17" t="s">
        <v>43</v>
      </c>
      <c r="D37" s="17">
        <f>MAX(D6:D34)</f>
        <v>58</v>
      </c>
    </row>
    <row r="38" spans="1:4" ht="15.5" x14ac:dyDescent="0.35">
      <c r="C38" s="17" t="s">
        <v>44</v>
      </c>
      <c r="D38" s="17">
        <f>MIN(D6:D34)</f>
        <v>25</v>
      </c>
    </row>
  </sheetData>
  <mergeCells count="2">
    <mergeCell ref="A3:D3"/>
    <mergeCell ref="A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C37C1DB88F874F8AC97D88C866EA0D" ma:contentTypeVersion="12" ma:contentTypeDescription="Create a new document." ma:contentTypeScope="" ma:versionID="47034448bb2e9fa7d676922068233c1e">
  <xsd:schema xmlns:xsd="http://www.w3.org/2001/XMLSchema" xmlns:xs="http://www.w3.org/2001/XMLSchema" xmlns:p="http://schemas.microsoft.com/office/2006/metadata/properties" xmlns:ns2="ca9f113b-8253-48d5-a3fe-fe49603872f0" xmlns:ns3="34c16c58-9c0f-47ba-93c7-fb542be8cd1a" targetNamespace="http://schemas.microsoft.com/office/2006/metadata/properties" ma:root="true" ma:fieldsID="2a996eeb302c32f00bf7e22e889432fc" ns2:_="" ns3:_="">
    <xsd:import namespace="ca9f113b-8253-48d5-a3fe-fe49603872f0"/>
    <xsd:import namespace="34c16c58-9c0f-47ba-93c7-fb542be8cd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f113b-8253-48d5-a3fe-fe4960387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16c58-9c0f-47ba-93c7-fb542be8cd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772CDB-9227-4725-ABD7-7525A02DD1F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4c16c58-9c0f-47ba-93c7-fb542be8cd1a"/>
    <ds:schemaRef ds:uri="ca9f113b-8253-48d5-a3fe-fe49603872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34102-DBE6-41B3-8C41-ADB83FF227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ED7293-C51F-4092-8587-BF1BF9B12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9f113b-8253-48d5-a3fe-fe49603872f0"/>
    <ds:schemaRef ds:uri="34c16c58-9c0f-47ba-93c7-fb542be8c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Promedio por departamento</vt:lpstr>
      <vt:lpstr>CNO-TGU</vt:lpstr>
      <vt:lpstr>Atlantida</vt:lpstr>
      <vt:lpstr>Colon</vt:lpstr>
      <vt:lpstr>Comayagua</vt:lpstr>
      <vt:lpstr>Copan</vt:lpstr>
      <vt:lpstr>Cortes</vt:lpstr>
      <vt:lpstr>Choluteca</vt:lpstr>
      <vt:lpstr>El Paraiso</vt:lpstr>
      <vt:lpstr>Francisco Morazan</vt:lpstr>
      <vt:lpstr>Intibuca</vt:lpstr>
      <vt:lpstr>Islas de la bahia</vt:lpstr>
      <vt:lpstr>La Paz</vt:lpstr>
      <vt:lpstr>Lempira</vt:lpstr>
      <vt:lpstr>Ocotepeque</vt:lpstr>
      <vt:lpstr>Olancho</vt:lpstr>
      <vt:lpstr>Santa Barbara</vt:lpstr>
      <vt:lpstr>Valle</vt:lpstr>
      <vt:lpstr>Yoro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Martínez</dc:creator>
  <cp:lastModifiedBy>Zaida Andino</cp:lastModifiedBy>
  <dcterms:created xsi:type="dcterms:W3CDTF">2020-06-04T21:17:58Z</dcterms:created>
  <dcterms:modified xsi:type="dcterms:W3CDTF">2020-07-13T03:25:30Z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0x01010015C37C1DB88F874F8AC97D88C866EA0D</vt:lpwstr>
  </property>
</Properties>
</file>