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3820"/>
  <mc:AlternateContent xmlns:mc="http://schemas.openxmlformats.org/markup-compatibility/2006">
    <mc:Choice Requires="x15">
      <x15ac:absPath xmlns:x15ac="http://schemas.microsoft.com/office/spreadsheetml/2010/11/ac" url="C:\Users\Taban.simon\OneDrive - United Nations Development Programme\Zambia Processes\Renovation works MYK\Zee\"/>
    </mc:Choice>
  </mc:AlternateContent>
  <xr:revisionPtr revIDLastSave="1" documentId="11_EE0834E55857FCD1458CAE5722B27D81A9249C6C" xr6:coauthVersionLast="45" xr6:coauthVersionMax="45" xr10:uidLastSave="{85007BB6-6BC6-4B31-AC90-414305B65179}"/>
  <bookViews>
    <workbookView xWindow="-110" yWindow="-110" windowWidth="19420" windowHeight="10420" activeTab="2" xr2:uid="{00000000-000D-0000-FFFF-FFFF00000000}"/>
  </bookViews>
  <sheets>
    <sheet name="COVER" sheetId="25" r:id="rId1"/>
    <sheet name="MAIN BOQ" sheetId="15" r:id="rId2"/>
    <sheet name="SUMMARY" sheetId="27" r:id="rId3"/>
    <sheet name="variation 1" sheetId="18" state="hidden" r:id="rId4"/>
    <sheet name="CALCULATIONS" sheetId="11" state="hidden" r:id="rId5"/>
  </sheets>
  <externalReferences>
    <externalReference r:id="rId6"/>
  </externalReferences>
  <definedNames>
    <definedName name="_xlnm.Print_Area" localSheetId="3">'variation 1'!$A$1:$F$174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7" l="1"/>
  <c r="F72" i="15"/>
  <c r="F29" i="15"/>
  <c r="F33" i="15" s="1"/>
  <c r="E6" i="27" s="1"/>
  <c r="F91" i="15"/>
  <c r="F93" i="15"/>
  <c r="F82" i="15"/>
  <c r="F85" i="15" s="1"/>
  <c r="F41" i="15"/>
  <c r="F47" i="15"/>
  <c r="F66" i="15"/>
  <c r="F70" i="15"/>
  <c r="D85" i="18"/>
  <c r="F136" i="18"/>
  <c r="F134" i="18"/>
  <c r="F138" i="18" s="1"/>
  <c r="F132" i="18"/>
  <c r="F126" i="18"/>
  <c r="F114" i="18"/>
  <c r="F116" i="18"/>
  <c r="F118" i="18"/>
  <c r="F120" i="18"/>
  <c r="F122" i="18"/>
  <c r="F124" i="18"/>
  <c r="F112" i="18"/>
  <c r="F110" i="18"/>
  <c r="F108" i="18"/>
  <c r="E96" i="18"/>
  <c r="F96" i="18" s="1"/>
  <c r="F106" i="18"/>
  <c r="F103" i="18"/>
  <c r="E94" i="18"/>
  <c r="F94" i="18" s="1"/>
  <c r="F98" i="18" s="1"/>
  <c r="F129" i="18"/>
  <c r="F40" i="18"/>
  <c r="F5" i="18"/>
  <c r="F6" i="18"/>
  <c r="F7" i="18"/>
  <c r="F8" i="18"/>
  <c r="F9" i="18"/>
  <c r="F11" i="18"/>
  <c r="F4" i="18"/>
  <c r="F90" i="18"/>
  <c r="F92" i="18" s="1"/>
  <c r="F85" i="18"/>
  <c r="F83" i="18"/>
  <c r="F87" i="18" s="1"/>
  <c r="F72" i="18"/>
  <c r="F67" i="18"/>
  <c r="F65" i="18"/>
  <c r="F61" i="18"/>
  <c r="F53" i="18"/>
  <c r="F51" i="18"/>
  <c r="D43" i="18"/>
  <c r="F43" i="18"/>
  <c r="F37" i="18"/>
  <c r="F25" i="18"/>
  <c r="F24" i="18"/>
  <c r="F14" i="18"/>
  <c r="F74" i="18"/>
  <c r="J32" i="11"/>
  <c r="F24" i="11"/>
  <c r="H24" i="11" s="1"/>
  <c r="J24" i="11" s="1"/>
  <c r="F23" i="11"/>
  <c r="H23" i="11" s="1"/>
  <c r="J23" i="11" s="1"/>
  <c r="J33" i="11"/>
  <c r="J31" i="11"/>
  <c r="J30" i="11"/>
  <c r="J34" i="11" s="1"/>
  <c r="F19" i="11"/>
  <c r="H19" i="11"/>
  <c r="H20" i="11"/>
  <c r="J19" i="11"/>
  <c r="J20" i="11"/>
  <c r="J26" i="11" l="1"/>
  <c r="J35" i="11"/>
  <c r="F169" i="18"/>
  <c r="F74" i="15"/>
  <c r="E10" i="27" s="1"/>
  <c r="F49" i="15"/>
  <c r="E8" i="27" s="1"/>
  <c r="F96" i="15"/>
  <c r="E12" i="27"/>
  <c r="F172" i="18"/>
  <c r="E16" i="27"/>
  <c r="F109" i="15"/>
  <c r="E14" i="27" l="1"/>
  <c r="E19" i="27"/>
  <c r="E22" i="27" s="1"/>
  <c r="E26" i="27" l="1"/>
</calcChain>
</file>

<file path=xl/sharedStrings.xml><?xml version="1.0" encoding="utf-8"?>
<sst xmlns="http://schemas.openxmlformats.org/spreadsheetml/2006/main" count="296" uniqueCount="206">
  <si>
    <t>ADD</t>
  </si>
  <si>
    <t>OMISSION</t>
  </si>
  <si>
    <t>cutting and moving canopy</t>
  </si>
  <si>
    <t>bracings</t>
  </si>
  <si>
    <t>k</t>
  </si>
  <si>
    <t>foundation</t>
  </si>
  <si>
    <t>beams</t>
  </si>
  <si>
    <t>column</t>
  </si>
  <si>
    <t>IPE 200</t>
  </si>
  <si>
    <t>254 X146 X31</t>
  </si>
  <si>
    <t>RATE</t>
  </si>
  <si>
    <t>AMOUNT</t>
  </si>
  <si>
    <t>Note:</t>
  </si>
  <si>
    <t>A</t>
  </si>
  <si>
    <t>m2</t>
  </si>
  <si>
    <t>B</t>
  </si>
  <si>
    <t>Item</t>
  </si>
  <si>
    <t>C</t>
  </si>
  <si>
    <t>No</t>
  </si>
  <si>
    <t>No.</t>
  </si>
  <si>
    <t>PLUMBING INSTALLATIONS</t>
  </si>
  <si>
    <t>Stainless Steel toilet roller holder</t>
  </si>
  <si>
    <t>Builders work in Connection with Plumbing Installations</t>
  </si>
  <si>
    <t>item</t>
  </si>
  <si>
    <t>m</t>
  </si>
  <si>
    <t>Unit</t>
  </si>
  <si>
    <t>Qty</t>
  </si>
  <si>
    <t>The contractor shall take all due care to provide shoring, needling, strutting and all temporary works necessary for supporting the existing structure in the course of demolitions and construction until it becomes self supporting  All debris should be removed from site as soon as possible to an approved tipping location and levelled and made environmentally safe  The contractor shall hand over to the Employer on site all salvaged demolished materials</t>
  </si>
  <si>
    <t xml:space="preserve"> A</t>
  </si>
  <si>
    <t xml:space="preserve"> D</t>
  </si>
  <si>
    <t>CARPENTRY, JOINERY AND IRONMONGERY</t>
  </si>
  <si>
    <t>Joinery</t>
  </si>
  <si>
    <t>Ironmongery</t>
  </si>
  <si>
    <t>Ironmongery and fixing as described</t>
  </si>
  <si>
    <t>Sizes are approximate only and measurements on site must be taken before fabrication. Due allowance must be made for tolerances in accordance with the Architec's details.</t>
  </si>
  <si>
    <t>Protection:</t>
  </si>
  <si>
    <t>The contractor will be required to protect his work during the course of construction, which protection shall be adequate for the purpose and to the full approval of the Architect.</t>
  </si>
  <si>
    <t>Such protection shall only be removed after a written instruction from the Architect.</t>
  </si>
  <si>
    <t>Cleaning:</t>
  </si>
  <si>
    <t>All work must be cleaned down upon completion. Glazing as installed will not be accepted as clean glass and the contractor must allow for polishing glass as and when instructed by the Architect.</t>
  </si>
  <si>
    <t>Include for cutting or forming holes, chases, mortices etc, in concrete, brickwork, blockwork etc, for plumbing installations covered in this section and for making good in all trades described</t>
  </si>
  <si>
    <t>PAINTING AND DECORATING</t>
  </si>
  <si>
    <t>Page</t>
  </si>
  <si>
    <t>SUBSTRUCTURE</t>
  </si>
  <si>
    <t>Rate</t>
  </si>
  <si>
    <t>Amount</t>
  </si>
  <si>
    <t>ITEM NO</t>
  </si>
  <si>
    <t>DESCRIPTION</t>
  </si>
  <si>
    <t>UNIT</t>
  </si>
  <si>
    <t>QUANTITY</t>
  </si>
  <si>
    <t>Preambles</t>
  </si>
  <si>
    <t>ROOFING</t>
  </si>
  <si>
    <t xml:space="preserve">STRUCTURAL STEEL WORK </t>
  </si>
  <si>
    <t>GENERALLY</t>
  </si>
  <si>
    <t>Lockset as "Dorma" with brushed finish handles</t>
  </si>
  <si>
    <t>FLOOR, WALL AND CEILING FINISHINGS</t>
  </si>
  <si>
    <t>In-situ Finishings</t>
  </si>
  <si>
    <t>One coat steel float finish cement sand (1:4) plaster</t>
  </si>
  <si>
    <t>15 mm to walls internally and externally</t>
  </si>
  <si>
    <t>'Dulux' or equal and approved One Plaster primer coat and Two finishing coats'Dulux Wash and Wear paint.</t>
  </si>
  <si>
    <t>To plastered walls internally and externally</t>
  </si>
  <si>
    <t>RATE#</t>
  </si>
  <si>
    <t>K        N</t>
  </si>
  <si>
    <t xml:space="preserve">MAIN BUILDING </t>
  </si>
  <si>
    <r>
      <rPr>
        <b/>
        <u/>
        <sz val="16"/>
        <color indexed="8"/>
        <rFont val="Tahoma"/>
        <family val="2"/>
      </rPr>
      <t>SUBSTRUCTURE -</t>
    </r>
    <r>
      <rPr>
        <sz val="16"/>
        <color indexed="8"/>
        <rFont val="Tahoma"/>
        <family val="2"/>
      </rPr>
      <t xml:space="preserve"> </t>
    </r>
  </si>
  <si>
    <t>EXCAVATIONS AND EARTHWORKS (Returning wall)</t>
  </si>
  <si>
    <t>(i)</t>
  </si>
  <si>
    <t>Scope of Work in the substructure section includes work in all trades</t>
  </si>
  <si>
    <t xml:space="preserve">in foundations upto the top of the ground floor slab. </t>
  </si>
  <si>
    <t>(ii)</t>
  </si>
  <si>
    <t>Unless otherwise described  all excavations shall be in "pickable</t>
  </si>
  <si>
    <t>material" as described</t>
  </si>
  <si>
    <t>SITE PREPARATIONS</t>
  </si>
  <si>
    <t>Treat the surfaces of hardcore filling, sides and bottoms of</t>
  </si>
  <si>
    <t>excavations with approved environmentally friendly  antproofing</t>
  </si>
  <si>
    <r>
      <t>m</t>
    </r>
    <r>
      <rPr>
        <vertAlign val="superscript"/>
        <sz val="16"/>
        <color indexed="8"/>
        <rFont val="Tahoma"/>
        <family val="2"/>
      </rPr>
      <t>2</t>
    </r>
  </si>
  <si>
    <t>treatment as described</t>
  </si>
  <si>
    <t>Excavate to remove soil  average 1200mm deep and wheel, spread</t>
  </si>
  <si>
    <r>
      <t>m</t>
    </r>
    <r>
      <rPr>
        <vertAlign val="superscript"/>
        <sz val="16"/>
        <color indexed="8"/>
        <rFont val="Tahoma"/>
        <family val="2"/>
      </rPr>
      <t>3</t>
    </r>
  </si>
  <si>
    <t>and level on site where directed.</t>
  </si>
  <si>
    <t>Load and transport surplus excavated materials to an authorized</t>
  </si>
  <si>
    <t>disposal site.</t>
  </si>
  <si>
    <t>Concrete</t>
  </si>
  <si>
    <t>Vibrated cement concrete grade 20/20mm maximum</t>
  </si>
  <si>
    <t>aggregate as described</t>
  </si>
  <si>
    <t>D</t>
  </si>
  <si>
    <t>100mm thick to drain</t>
  </si>
  <si>
    <t>E</t>
  </si>
  <si>
    <t>100mm thick to Apron</t>
  </si>
  <si>
    <t>Walling</t>
  </si>
  <si>
    <t>Load bearing solid concrete block  walling filled with plain</t>
  </si>
  <si>
    <t xml:space="preserve">concrete mix 15/20,3.5N/mm2 strength,bedded and </t>
  </si>
  <si>
    <t>pointed in cement mortar 1:4 as described</t>
  </si>
  <si>
    <t>F</t>
  </si>
  <si>
    <t>150mm walls</t>
  </si>
  <si>
    <t>Reinforcement to walling</t>
  </si>
  <si>
    <t>G</t>
  </si>
  <si>
    <t>Y12 Bars</t>
  </si>
  <si>
    <t>Kg</t>
  </si>
  <si>
    <t>H</t>
  </si>
  <si>
    <t xml:space="preserve">1.5m Brick force </t>
  </si>
  <si>
    <t xml:space="preserve">One coat 19mm cement and sand (1:4) rendering wood </t>
  </si>
  <si>
    <t>float finished on the following:</t>
  </si>
  <si>
    <t>J</t>
  </si>
  <si>
    <t>Plinth walls</t>
  </si>
  <si>
    <t>IBR Roof  (0.6gauge ) on 75 x 50 purlins approx 900 c/c  on</t>
  </si>
  <si>
    <t>150 x 150mm sw trusses  according to manufacture's</t>
  </si>
  <si>
    <t>instructions/ measured including laps and all labours to</t>
  </si>
  <si>
    <t>roofing sheets, closers,etc</t>
  </si>
  <si>
    <t xml:space="preserve">Flashing to roof </t>
  </si>
  <si>
    <t>Flashing to wall</t>
  </si>
  <si>
    <t>Walk way</t>
  </si>
  <si>
    <t>Include for re-installation of steel support to walkway</t>
  </si>
  <si>
    <t>Variation for Unicef Main Building to main works</t>
  </si>
  <si>
    <t>NO</t>
  </si>
  <si>
    <t>QTY</t>
  </si>
  <si>
    <t>Cutting of the existing concrete strip of width 300mm top base and 250mm bottom base and depth 150mm to provide for concrete thickening to support the loadbearing superstructure along the main entrance walls and toilets</t>
  </si>
  <si>
    <t>M</t>
  </si>
  <si>
    <t>Cast concrete strip C25 of width 300mm top base and 250mm bottom base and depth 150mm to provide for concrete thickening to support  the loadbearing superstructure along the main entrance walls and toilets</t>
  </si>
  <si>
    <t>Provide a 20mm thick expansion joint covering the entire side area of the joining point substructure block work  and filled with flexible material to be approved by the PM</t>
  </si>
  <si>
    <t>Cut and dispose</t>
  </si>
  <si>
    <t>M3</t>
  </si>
  <si>
    <t>Construction of a greenhouse size 6.3m ×4m</t>
  </si>
  <si>
    <t>Subtotal</t>
  </si>
  <si>
    <t>TOTAL</t>
  </si>
  <si>
    <t>Variation No.1</t>
  </si>
  <si>
    <t>Supply and re-route water pipe c/w accessories Excavation and</t>
  </si>
  <si>
    <t>backfilling</t>
  </si>
  <si>
    <t>Variation No.2</t>
  </si>
  <si>
    <t>ALUMINIUM WORK</t>
  </si>
  <si>
    <t>no.</t>
  </si>
  <si>
    <t>1200 x 1000mm window</t>
  </si>
  <si>
    <t xml:space="preserve">Demolition of 1200 x 1000mm blockwork  to create opening </t>
  </si>
  <si>
    <t>1</t>
  </si>
  <si>
    <t xml:space="preserve">Electrical </t>
  </si>
  <si>
    <t>Reducing height for trunking</t>
  </si>
  <si>
    <t>4-CORE, 35mmsq. PVC/SWA/PVC + 35mmsq. BCEW, as ZAMEFA,</t>
  </si>
  <si>
    <t>From Existing Main Electrical Panel to DB-E1 (installation shall only</t>
  </si>
  <si>
    <t>be upon approval from Electrical Engineer and Project Manager)</t>
  </si>
  <si>
    <t>13A Double White Switched Socket Outlet to be place in existing floor box</t>
  </si>
  <si>
    <t>Rearranging of wiring to match new partition layout</t>
  </si>
  <si>
    <t>20</t>
  </si>
  <si>
    <t>2.5mmsq. Cu/PVC Green single core, Earth</t>
  </si>
  <si>
    <t>2.5mmsq. Cu/PVC Black single core, as Neutral</t>
  </si>
  <si>
    <t>2.5mmsq. Cu/PVC Red single core,  as Live</t>
  </si>
  <si>
    <t xml:space="preserve">25mmsq. Pvc conduit pipe </t>
  </si>
  <si>
    <t>cutting concrete slab 150mm wide and 50mm deep to receive conduit per metre and making good all disturbed works</t>
  </si>
  <si>
    <t>L</t>
  </si>
  <si>
    <t>cutting concrete slab 75mm wide and 50mm deep to receive conduit per metre and making good all disturbed works</t>
  </si>
  <si>
    <t>Cut to create opening in floor slab to receive floor box size to match existing and make good to all disturbed works</t>
  </si>
  <si>
    <t>K</t>
  </si>
  <si>
    <t>Cut wall to allow for installation of existing switch and wiring and make good to all disturbed works</t>
  </si>
  <si>
    <t>as at 15.04.2019</t>
  </si>
  <si>
    <t>Supply and installation of kitchen unit</t>
  </si>
  <si>
    <t>supply and installation of mirrors</t>
  </si>
  <si>
    <t xml:space="preserve">no. </t>
  </si>
  <si>
    <t>Supply and installation of door closers</t>
  </si>
  <si>
    <t>Demolition</t>
  </si>
  <si>
    <t>as at 23.04.2019</t>
  </si>
  <si>
    <t>Carefully take down existing 900 x 2000 mm door frame and</t>
  </si>
  <si>
    <t>prepare to received new frames and make good to disturbed works</t>
  </si>
  <si>
    <t>Take down existing 900 x 2000mm door and reinstall on new</t>
  </si>
  <si>
    <t>frames</t>
  </si>
  <si>
    <t xml:space="preserve">make good to disturbed works </t>
  </si>
  <si>
    <t>The following in Brick /dish drain</t>
  </si>
  <si>
    <t xml:space="preserve">Storm water channel 600mm girth consisting  of three rows </t>
  </si>
  <si>
    <t>Carefully create 900 x 2800mm high door opening in dry wall and</t>
  </si>
  <si>
    <t>concrete bricks laid flat on sand in cement  sand mortar (1:4) to</t>
  </si>
  <si>
    <t xml:space="preserve">falls  with side rows set slightly sloping including angles  and end </t>
  </si>
  <si>
    <t>flushings up joints  and pointing, excavating shallow  trenches to</t>
  </si>
  <si>
    <t>falls,well packing   adjacent earth up to edges , wheeling and</t>
  </si>
  <si>
    <t>depositing surplus excavated material as directed</t>
  </si>
  <si>
    <t>BILL OF QUANTITIES</t>
  </si>
  <si>
    <t>FOR</t>
  </si>
  <si>
    <t>THE UN HOUSE, ON PLOT No. 20842, ALICK NKATA ROAD, LONG ACRES, LUSAKA.</t>
  </si>
  <si>
    <t>CARPENTRY, JOINERY AND IRONMONGERY,METALWORK</t>
  </si>
  <si>
    <t xml:space="preserve">All steel work to be done in accordance with SABS 1431 Grade 300W </t>
  </si>
  <si>
    <t>Before shop painting the steel shall be cleaned off all scale rust, welding slag , oil grease or other foreign material.</t>
  </si>
  <si>
    <t>The contractor's rates should include for painting exposed structural steelwork with 3 coats of gloss paint</t>
  </si>
  <si>
    <t>CLIENT</t>
  </si>
  <si>
    <t>PLUMBING TOTAL CARRIED TO SUMMARY</t>
  </si>
  <si>
    <t>TOTAL CARPENTRY, JOINERY AND IRONMONGERY,METALWORK TO SUMMARY</t>
  </si>
  <si>
    <t>FLOOR, WALL AND CEILING FINISHINGS CARRIED TO SUMMARY</t>
  </si>
  <si>
    <t>SUMMARY</t>
  </si>
  <si>
    <t>TOTAL BILL</t>
  </si>
  <si>
    <t>GRAND TOTAL AS TENDER</t>
  </si>
  <si>
    <t>DATE</t>
  </si>
  <si>
    <t>PAGE</t>
  </si>
  <si>
    <t>FORM OF TENDER</t>
  </si>
  <si>
    <t>The substructure has been measured up to and including the surface slab.</t>
  </si>
  <si>
    <t>Unless otherwise stated all excavations shall be in "pickable materials" as described.</t>
  </si>
  <si>
    <t>SUPERSTRUCTURE CARRIED TO SUMMARY</t>
  </si>
  <si>
    <t>PAINTING AND DECORATING TO SUMMARY</t>
  </si>
  <si>
    <t>SUPERSTRUCTURE WORKS</t>
  </si>
  <si>
    <t>ADD 12% CONTINGENCY</t>
  </si>
  <si>
    <t>THE PROPOSED CONSTRUCTION OF  PIT LATRINES</t>
  </si>
  <si>
    <t>IN</t>
  </si>
  <si>
    <t>MAYUKWAYUKWA</t>
  </si>
  <si>
    <t>PVC pipe 100mm dia as vent pipe complete with steel bracketing and top wire mesh</t>
  </si>
  <si>
    <t>44 mm thick internal quality door leaf size 700 mm wide x 1960 mm high complete with all accessories</t>
  </si>
  <si>
    <t xml:space="preserve">PIT LATRINE  BILL </t>
  </si>
  <si>
    <t>Steel Grill gate with hinges fixed to brickwall</t>
  </si>
  <si>
    <t>To Grill (07m wide x 2m)</t>
  </si>
  <si>
    <t>UNDP</t>
  </si>
  <si>
    <t>ADD Ps&amp;Gs @ 7.5%</t>
  </si>
  <si>
    <t xml:space="preserve">Semi Solid core flush external door with veneered finish as described,all doors to be supplied with monarch pressed steel single rebate as complete with frame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</si>
</sst>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_ * #,##0.00_ ;_ * \-#,##0.00_ ;_ * &quot;-&quot;??_ ;_ @_ "/>
  </numFmts>
  <fonts count="46" x14ac:knownFonts="1">
    <font>
      <sz val="11"/>
      <color rgb="FF000000"/>
      <name val="Calibri"/>
      <family val="2"/>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rgb="FF000000"/>
      <name val="Calibri"/>
      <family val="2"/>
      <charset val="204"/>
    </font>
    <font>
      <sz val="11"/>
      <color theme="1"/>
      <name val="Garamond"/>
      <family val="1"/>
    </font>
    <font>
      <sz val="10"/>
      <name val="Arial"/>
      <family val="2"/>
    </font>
    <font>
      <sz val="10"/>
      <name val="Arial"/>
      <family val="2"/>
    </font>
    <font>
      <sz val="24"/>
      <color theme="1"/>
      <name val="Tahoma"/>
      <family val="2"/>
    </font>
    <font>
      <b/>
      <sz val="24"/>
      <color theme="1"/>
      <name val="Tahoma"/>
      <family val="2"/>
    </font>
    <font>
      <b/>
      <sz val="24"/>
      <name val="Tahoma"/>
      <family val="2"/>
    </font>
    <font>
      <sz val="16"/>
      <color theme="1"/>
      <name val="Tahoma"/>
      <family val="2"/>
    </font>
    <font>
      <b/>
      <sz val="16"/>
      <color indexed="8"/>
      <name val="Tahoma"/>
      <family val="2"/>
    </font>
    <font>
      <b/>
      <sz val="16"/>
      <name val="Tahoma"/>
      <family val="2"/>
    </font>
    <font>
      <sz val="16"/>
      <color indexed="8"/>
      <name val="Tahoma"/>
      <family val="2"/>
    </font>
    <font>
      <b/>
      <u/>
      <sz val="16"/>
      <color indexed="8"/>
      <name val="Tahoma"/>
      <family val="2"/>
    </font>
    <font>
      <sz val="16"/>
      <name val="Tahoma"/>
      <family val="2"/>
    </font>
    <font>
      <u/>
      <sz val="16"/>
      <color indexed="8"/>
      <name val="Tahoma"/>
      <family val="2"/>
    </font>
    <font>
      <vertAlign val="superscript"/>
      <sz val="16"/>
      <color indexed="8"/>
      <name val="Tahoma"/>
      <family val="2"/>
    </font>
    <font>
      <b/>
      <u/>
      <sz val="16"/>
      <color theme="1"/>
      <name val="Tahoma"/>
      <family val="2"/>
    </font>
    <font>
      <b/>
      <i/>
      <u/>
      <sz val="16"/>
      <color theme="1"/>
      <name val="Tahoma"/>
      <family val="2"/>
    </font>
    <font>
      <b/>
      <sz val="16"/>
      <color theme="1"/>
      <name val="Tahoma"/>
      <family val="2"/>
    </font>
    <font>
      <sz val="11"/>
      <color rgb="FF000000"/>
      <name val="Calibri"/>
      <family val="2"/>
    </font>
    <font>
      <b/>
      <sz val="11"/>
      <color rgb="FF000000"/>
      <name val="Calibri"/>
      <family val="2"/>
    </font>
    <font>
      <b/>
      <sz val="20"/>
      <color rgb="FF000000"/>
      <name val="Calibri"/>
      <family val="2"/>
    </font>
    <font>
      <sz val="10"/>
      <name val="Arial"/>
      <family val="2"/>
    </font>
    <font>
      <sz val="18"/>
      <color rgb="FFFF0000"/>
      <name val="Times New Roman"/>
      <family val="1"/>
    </font>
    <font>
      <sz val="20"/>
      <name val="Times New Roman"/>
      <family val="1"/>
    </font>
    <font>
      <sz val="18"/>
      <name val="Times New Roman"/>
      <family val="1"/>
    </font>
    <font>
      <b/>
      <sz val="20"/>
      <name val="Times New Roman"/>
      <family val="1"/>
    </font>
    <font>
      <sz val="11"/>
      <name val="Times New Roman"/>
      <family val="1"/>
    </font>
    <font>
      <sz val="20"/>
      <color rgb="FFFF0000"/>
      <name val="Times New Roman"/>
      <family val="1"/>
    </font>
    <font>
      <sz val="11"/>
      <color theme="1"/>
      <name val="Times New Roman"/>
      <family val="1"/>
    </font>
    <font>
      <b/>
      <sz val="11"/>
      <color theme="1"/>
      <name val="Times New Roman"/>
      <family val="1"/>
    </font>
    <font>
      <b/>
      <sz val="11"/>
      <color rgb="FF000000"/>
      <name val="Times New Roman"/>
      <family val="1"/>
    </font>
    <font>
      <sz val="11"/>
      <color rgb="FF000000"/>
      <name val="Times New Roman"/>
      <family val="1"/>
    </font>
    <font>
      <b/>
      <sz val="16"/>
      <color rgb="FFFF0000"/>
      <name val="Times New Roman"/>
      <family val="1"/>
    </font>
    <font>
      <b/>
      <sz val="18"/>
      <color rgb="FFFF0000"/>
      <name val="Times New Roman"/>
      <family val="1"/>
    </font>
    <font>
      <b/>
      <u val="doubleAccounting"/>
      <sz val="11"/>
      <color theme="1"/>
      <name val="Times New Roman"/>
      <family val="1"/>
    </font>
    <font>
      <u val="doubleAccounting"/>
      <sz val="11"/>
      <color rgb="FF000000"/>
      <name val="Times New Roman"/>
      <family val="1"/>
    </font>
    <font>
      <b/>
      <sz val="12"/>
      <color rgb="FFFF0000"/>
      <name val="Times New Roman"/>
      <family val="1"/>
    </font>
    <font>
      <sz val="8"/>
      <name val="Calibri"/>
      <family val="2"/>
      <charset val="204"/>
    </font>
    <font>
      <b/>
      <u val="double"/>
      <sz val="11"/>
      <color theme="1"/>
      <name val="Times New Roman"/>
      <family val="1"/>
    </font>
    <font>
      <u val="doubleAccounting"/>
      <sz val="11"/>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rgb="FF00B050"/>
        <bgColor indexed="64"/>
      </patternFill>
    </fill>
  </fills>
  <borders count="18">
    <border>
      <left/>
      <right/>
      <top/>
      <bottom/>
      <diagonal/>
    </border>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0">
    <xf numFmtId="0" fontId="0" fillId="0" borderId="0"/>
    <xf numFmtId="43" fontId="5" fillId="0" borderId="1" applyFont="0" applyFill="0" applyBorder="0" applyAlignment="0" applyProtection="0"/>
    <xf numFmtId="43" fontId="6" fillId="0" borderId="0" applyFont="0" applyFill="0" applyBorder="0" applyAlignment="0" applyProtection="0"/>
    <xf numFmtId="0" fontId="4" fillId="0" borderId="1"/>
    <xf numFmtId="164" fontId="4" fillId="0" borderId="1" applyFont="0" applyFill="0" applyBorder="0" applyAlignment="0" applyProtection="0"/>
    <xf numFmtId="9" fontId="4" fillId="0" borderId="1" applyFont="0" applyFill="0" applyBorder="0" applyAlignment="0" applyProtection="0"/>
    <xf numFmtId="0" fontId="3" fillId="0" borderId="1"/>
    <xf numFmtId="164" fontId="3" fillId="0" borderId="1" applyFont="0" applyFill="0" applyBorder="0" applyAlignment="0" applyProtection="0"/>
    <xf numFmtId="43" fontId="6" fillId="0" borderId="1" applyFont="0" applyFill="0" applyBorder="0" applyAlignment="0" applyProtection="0"/>
    <xf numFmtId="9" fontId="3" fillId="0" borderId="1" applyFont="0" applyFill="0" applyBorder="0" applyAlignment="0" applyProtection="0"/>
    <xf numFmtId="43" fontId="6" fillId="0" borderId="1" applyFont="0" applyFill="0" applyBorder="0" applyAlignment="0" applyProtection="0"/>
    <xf numFmtId="0" fontId="3" fillId="0" borderId="1"/>
    <xf numFmtId="43" fontId="3" fillId="0" borderId="1" applyFont="0" applyFill="0" applyBorder="0" applyAlignment="0" applyProtection="0"/>
    <xf numFmtId="0" fontId="6" fillId="0" borderId="1"/>
    <xf numFmtId="164" fontId="3" fillId="0" borderId="1" applyFont="0" applyFill="0" applyBorder="0" applyAlignment="0" applyProtection="0"/>
    <xf numFmtId="0" fontId="2" fillId="0" borderId="1"/>
    <xf numFmtId="164" fontId="2" fillId="0" borderId="1" applyFont="0" applyFill="0" applyBorder="0" applyAlignment="0" applyProtection="0"/>
    <xf numFmtId="0" fontId="1" fillId="0" borderId="1"/>
    <xf numFmtId="165" fontId="1" fillId="0" borderId="1" applyFont="0" applyFill="0" applyBorder="0" applyAlignment="0" applyProtection="0"/>
    <xf numFmtId="0" fontId="1" fillId="0" borderId="1"/>
    <xf numFmtId="165" fontId="8" fillId="0" borderId="1" applyFont="0" applyFill="0" applyBorder="0" applyAlignment="0" applyProtection="0"/>
    <xf numFmtId="165" fontId="1" fillId="0" borderId="1" applyFont="0" applyFill="0" applyBorder="0" applyAlignment="0" applyProtection="0"/>
    <xf numFmtId="9" fontId="8" fillId="0" borderId="1" applyFont="0" applyFill="0" applyBorder="0" applyAlignment="0" applyProtection="0"/>
    <xf numFmtId="0" fontId="1" fillId="0" borderId="1"/>
    <xf numFmtId="0" fontId="9" fillId="0" borderId="1"/>
    <xf numFmtId="43" fontId="8" fillId="0" borderId="1" applyFont="0" applyFill="0" applyBorder="0" applyAlignment="0" applyProtection="0"/>
    <xf numFmtId="0" fontId="8" fillId="0" borderId="1"/>
    <xf numFmtId="0" fontId="27" fillId="0" borderId="1"/>
    <xf numFmtId="0" fontId="6" fillId="0" borderId="1"/>
    <xf numFmtId="0" fontId="8" fillId="0" borderId="1"/>
  </cellStyleXfs>
  <cellXfs count="211">
    <xf numFmtId="0" fontId="0" fillId="0" borderId="0" xfId="0"/>
    <xf numFmtId="0" fontId="2" fillId="0" borderId="1" xfId="15"/>
    <xf numFmtId="0" fontId="1" fillId="0" borderId="1" xfId="15" applyFont="1"/>
    <xf numFmtId="43" fontId="7" fillId="0" borderId="3" xfId="2" applyFont="1" applyBorder="1"/>
    <xf numFmtId="165" fontId="2" fillId="0" borderId="1" xfId="15" applyNumberFormat="1"/>
    <xf numFmtId="0" fontId="1" fillId="2" borderId="1" xfId="15" applyFont="1" applyFill="1"/>
    <xf numFmtId="0" fontId="2" fillId="2" borderId="1" xfId="15" applyFill="1"/>
    <xf numFmtId="0" fontId="1" fillId="3" borderId="1" xfId="15" applyFont="1" applyFill="1"/>
    <xf numFmtId="0" fontId="2" fillId="3" borderId="1" xfId="15" applyFill="1"/>
    <xf numFmtId="43" fontId="7" fillId="3" borderId="3" xfId="2" applyFont="1" applyFill="1" applyBorder="1"/>
    <xf numFmtId="165" fontId="7" fillId="3" borderId="0" xfId="0" applyNumberFormat="1" applyFont="1" applyFill="1"/>
    <xf numFmtId="43" fontId="2" fillId="3" borderId="1" xfId="15" applyNumberFormat="1" applyFill="1"/>
    <xf numFmtId="1" fontId="2" fillId="2" borderId="1" xfId="15" applyNumberFormat="1" applyFill="1"/>
    <xf numFmtId="0" fontId="1" fillId="0" borderId="1" xfId="23" applyBorder="1"/>
    <xf numFmtId="0" fontId="1" fillId="0" borderId="1" xfId="23" applyBorder="1" applyAlignment="1">
      <alignment wrapText="1"/>
    </xf>
    <xf numFmtId="0" fontId="1" fillId="0" borderId="1" xfId="23"/>
    <xf numFmtId="0" fontId="1" fillId="0" borderId="4" xfId="23" applyBorder="1"/>
    <xf numFmtId="0" fontId="1" fillId="0" borderId="3" xfId="23" applyBorder="1" applyAlignment="1">
      <alignment wrapText="1"/>
    </xf>
    <xf numFmtId="0" fontId="1" fillId="0" borderId="3" xfId="23" applyBorder="1"/>
    <xf numFmtId="0" fontId="1" fillId="0" borderId="1" xfId="23" applyAlignment="1">
      <alignment wrapText="1"/>
    </xf>
    <xf numFmtId="0" fontId="8" fillId="0" borderId="1" xfId="24" applyFont="1" applyBorder="1" applyAlignment="1">
      <alignment vertical="center"/>
    </xf>
    <xf numFmtId="0" fontId="10" fillId="0" borderId="1" xfId="23" applyFont="1" applyAlignment="1">
      <alignment horizontal="center" vertical="center"/>
    </xf>
    <xf numFmtId="0" fontId="11" fillId="0" borderId="1" xfId="23" applyFont="1" applyAlignment="1">
      <alignment horizontal="left"/>
    </xf>
    <xf numFmtId="0" fontId="11" fillId="0" borderId="1" xfId="23" applyFont="1" applyAlignment="1">
      <alignment horizontal="center"/>
    </xf>
    <xf numFmtId="0" fontId="11" fillId="0" borderId="1" xfId="23" applyFont="1" applyAlignment="1">
      <alignment horizontal="right"/>
    </xf>
    <xf numFmtId="0" fontId="13" fillId="0" borderId="1" xfId="23" applyFont="1"/>
    <xf numFmtId="0" fontId="14" fillId="0" borderId="5" xfId="23" applyFont="1" applyBorder="1" applyAlignment="1">
      <alignment horizontal="center" vertical="center"/>
    </xf>
    <xf numFmtId="0" fontId="15" fillId="0" borderId="5" xfId="23" applyFont="1" applyBorder="1" applyAlignment="1">
      <alignment horizontal="left" vertical="center"/>
    </xf>
    <xf numFmtId="0" fontId="14" fillId="0" borderId="5" xfId="23" applyFont="1" applyBorder="1" applyAlignment="1">
      <alignment horizontal="center"/>
    </xf>
    <xf numFmtId="49" fontId="14" fillId="0" borderId="5" xfId="23" applyNumberFormat="1" applyFont="1" applyBorder="1" applyAlignment="1">
      <alignment horizontal="right"/>
    </xf>
    <xf numFmtId="0" fontId="16" fillId="0" borderId="5" xfId="23" applyFont="1" applyBorder="1" applyAlignment="1">
      <alignment horizontal="center" vertical="center"/>
    </xf>
    <xf numFmtId="49" fontId="14" fillId="0" borderId="5" xfId="23" applyNumberFormat="1" applyFont="1" applyBorder="1" applyAlignment="1">
      <alignment horizontal="left" wrapText="1"/>
    </xf>
    <xf numFmtId="0" fontId="16" fillId="0" borderId="5" xfId="23" applyFont="1" applyBorder="1" applyAlignment="1">
      <alignment horizontal="center"/>
    </xf>
    <xf numFmtId="0" fontId="16" fillId="0" borderId="5" xfId="23" applyFont="1" applyBorder="1" applyAlignment="1">
      <alignment horizontal="right"/>
    </xf>
    <xf numFmtId="0" fontId="16" fillId="0" borderId="4" xfId="23" applyFont="1" applyBorder="1" applyAlignment="1">
      <alignment horizontal="center" vertical="center"/>
    </xf>
    <xf numFmtId="49" fontId="17" fillId="0" borderId="4" xfId="23" applyNumberFormat="1" applyFont="1" applyBorder="1" applyAlignment="1">
      <alignment horizontal="left" wrapText="1"/>
    </xf>
    <xf numFmtId="49" fontId="14" fillId="0" borderId="4" xfId="23" applyNumberFormat="1" applyFont="1" applyBorder="1" applyAlignment="1">
      <alignment horizontal="left" wrapText="1"/>
    </xf>
    <xf numFmtId="49" fontId="16" fillId="0" borderId="4" xfId="23" applyNumberFormat="1" applyFont="1" applyBorder="1" applyAlignment="1">
      <alignment horizontal="left" wrapText="1"/>
    </xf>
    <xf numFmtId="49" fontId="19" fillId="0" borderId="4" xfId="23" applyNumberFormat="1" applyFont="1" applyBorder="1" applyAlignment="1">
      <alignment horizontal="left" wrapText="1"/>
    </xf>
    <xf numFmtId="1" fontId="13" fillId="0" borderId="1" xfId="23" applyNumberFormat="1" applyFont="1"/>
    <xf numFmtId="0" fontId="16" fillId="0" borderId="4" xfId="23" applyFont="1" applyFill="1" applyBorder="1" applyAlignment="1">
      <alignment horizontal="center" vertical="center"/>
    </xf>
    <xf numFmtId="49" fontId="17" fillId="0" borderId="4" xfId="23" applyNumberFormat="1" applyFont="1" applyFill="1" applyBorder="1" applyAlignment="1">
      <alignment horizontal="left" wrapText="1"/>
    </xf>
    <xf numFmtId="49" fontId="19" fillId="0" borderId="4" xfId="23" applyNumberFormat="1" applyFont="1" applyFill="1" applyBorder="1" applyAlignment="1">
      <alignment horizontal="left" wrapText="1"/>
    </xf>
    <xf numFmtId="49" fontId="16" fillId="0" borderId="4" xfId="23" applyNumberFormat="1" applyFont="1" applyFill="1" applyBorder="1" applyAlignment="1">
      <alignment horizontal="left" wrapText="1"/>
    </xf>
    <xf numFmtId="49" fontId="18" fillId="0" borderId="4" xfId="23" applyNumberFormat="1" applyFont="1" applyFill="1" applyBorder="1" applyAlignment="1">
      <alignment horizontal="left" wrapText="1"/>
    </xf>
    <xf numFmtId="0" fontId="18" fillId="0" borderId="4" xfId="23" applyFont="1" applyBorder="1" applyAlignment="1">
      <alignment horizontal="center" vertical="center"/>
    </xf>
    <xf numFmtId="49" fontId="15" fillId="0" borderId="4" xfId="23" applyNumberFormat="1" applyFont="1" applyBorder="1" applyAlignment="1">
      <alignment horizontal="left" wrapText="1"/>
    </xf>
    <xf numFmtId="49" fontId="16" fillId="0" borderId="4" xfId="23" applyNumberFormat="1" applyFont="1" applyBorder="1" applyAlignment="1">
      <alignment horizontal="left"/>
    </xf>
    <xf numFmtId="0" fontId="21" fillId="0" borderId="4" xfId="23" applyFont="1" applyFill="1" applyBorder="1" applyAlignment="1">
      <alignment horizontal="left" vertical="center" wrapText="1"/>
    </xf>
    <xf numFmtId="0" fontId="11" fillId="0" borderId="1" xfId="23" applyFont="1"/>
    <xf numFmtId="0" fontId="22" fillId="0" borderId="4" xfId="23" applyFont="1" applyFill="1" applyBorder="1" applyAlignment="1">
      <alignment horizontal="left" vertical="center" wrapText="1"/>
    </xf>
    <xf numFmtId="49" fontId="16" fillId="0" borderId="4" xfId="23" applyNumberFormat="1" applyFont="1" applyBorder="1" applyAlignment="1">
      <alignment horizontal="center" vertical="center" wrapText="1"/>
    </xf>
    <xf numFmtId="49" fontId="16" fillId="0" borderId="4" xfId="23" applyNumberFormat="1" applyFont="1" applyBorder="1" applyAlignment="1">
      <alignment wrapText="1"/>
    </xf>
    <xf numFmtId="43" fontId="13" fillId="0" borderId="1" xfId="23" applyNumberFormat="1" applyFont="1"/>
    <xf numFmtId="49" fontId="16" fillId="0" borderId="4" xfId="26" applyNumberFormat="1" applyFont="1" applyBorder="1" applyAlignment="1">
      <alignment horizontal="center" vertical="center" wrapText="1"/>
    </xf>
    <xf numFmtId="49" fontId="16" fillId="0" borderId="4" xfId="26" applyNumberFormat="1" applyFont="1" applyBorder="1" applyAlignment="1">
      <alignment horizontal="left" vertical="center" wrapText="1"/>
    </xf>
    <xf numFmtId="0" fontId="13" fillId="0" borderId="1" xfId="23" applyFont="1" applyAlignment="1">
      <alignment horizontal="center" vertical="center"/>
    </xf>
    <xf numFmtId="0" fontId="13" fillId="0" borderId="1" xfId="23" applyFont="1" applyAlignment="1">
      <alignment horizontal="left"/>
    </xf>
    <xf numFmtId="0" fontId="13" fillId="0" borderId="1" xfId="23" applyFont="1" applyAlignment="1">
      <alignment horizontal="center"/>
    </xf>
    <xf numFmtId="0" fontId="13" fillId="0" borderId="1" xfId="23" applyFont="1" applyAlignment="1">
      <alignment horizontal="right"/>
    </xf>
    <xf numFmtId="1" fontId="23" fillId="0" borderId="1" xfId="23" applyNumberFormat="1" applyFont="1"/>
    <xf numFmtId="43" fontId="13" fillId="0" borderId="1" xfId="25" applyFont="1"/>
    <xf numFmtId="0" fontId="15" fillId="0" borderId="1" xfId="23" applyFont="1"/>
    <xf numFmtId="0" fontId="13" fillId="0" borderId="1" xfId="23" applyFont="1" applyBorder="1"/>
    <xf numFmtId="0" fontId="24" fillId="0" borderId="1" xfId="0" applyFont="1" applyBorder="1" applyAlignment="1">
      <alignment horizontal="center" vertical="center" wrapText="1"/>
    </xf>
    <xf numFmtId="0" fontId="25" fillId="0" borderId="1" xfId="0" applyFont="1" applyBorder="1" applyAlignment="1">
      <alignment vertical="center" wrapText="1"/>
    </xf>
    <xf numFmtId="49" fontId="16" fillId="0" borderId="4" xfId="23" applyNumberFormat="1" applyFont="1" applyBorder="1" applyAlignment="1">
      <alignment horizontal="center" wrapText="1"/>
    </xf>
    <xf numFmtId="49" fontId="17" fillId="0" borderId="4" xfId="23" applyNumberFormat="1" applyFont="1" applyBorder="1" applyAlignment="1">
      <alignment horizontal="center" wrapText="1"/>
    </xf>
    <xf numFmtId="0" fontId="13" fillId="0" borderId="4" xfId="23" applyFont="1" applyBorder="1" applyAlignment="1">
      <alignment horizontal="center" vertical="center"/>
    </xf>
    <xf numFmtId="0" fontId="13" fillId="0" borderId="4" xfId="23" applyFont="1" applyBorder="1" applyAlignment="1">
      <alignment horizontal="left"/>
    </xf>
    <xf numFmtId="0" fontId="13" fillId="0" borderId="4" xfId="23" applyFont="1" applyBorder="1" applyAlignment="1">
      <alignment horizontal="center"/>
    </xf>
    <xf numFmtId="0" fontId="13" fillId="0" borderId="4" xfId="23" applyFont="1" applyBorder="1" applyAlignment="1">
      <alignment horizontal="right"/>
    </xf>
    <xf numFmtId="0" fontId="13" fillId="0" borderId="7" xfId="23" applyFont="1" applyBorder="1" applyAlignment="1">
      <alignment horizontal="center" vertical="center"/>
    </xf>
    <xf numFmtId="0" fontId="23" fillId="0" borderId="7" xfId="23" applyFont="1" applyBorder="1" applyAlignment="1">
      <alignment horizontal="left"/>
    </xf>
    <xf numFmtId="0" fontId="13" fillId="0" borderId="7" xfId="23" applyFont="1" applyBorder="1" applyAlignment="1">
      <alignment horizontal="center"/>
    </xf>
    <xf numFmtId="0" fontId="13" fillId="0" borderId="7" xfId="23" applyFont="1" applyBorder="1" applyAlignment="1">
      <alignment horizontal="right"/>
    </xf>
    <xf numFmtId="0" fontId="26" fillId="0" borderId="1" xfId="0" applyFont="1" applyBorder="1" applyAlignment="1">
      <alignment vertical="center" wrapText="1"/>
    </xf>
    <xf numFmtId="0" fontId="16" fillId="0" borderId="4" xfId="23" applyFont="1" applyBorder="1" applyAlignment="1">
      <alignment horizontal="center"/>
    </xf>
    <xf numFmtId="1" fontId="16" fillId="0" borderId="4" xfId="23" applyNumberFormat="1" applyFont="1" applyBorder="1" applyAlignment="1">
      <alignment horizontal="right"/>
    </xf>
    <xf numFmtId="49" fontId="16" fillId="0" borderId="4" xfId="26" applyNumberFormat="1" applyFont="1" applyBorder="1" applyAlignment="1">
      <alignment horizontal="right" wrapText="1"/>
    </xf>
    <xf numFmtId="0" fontId="16" fillId="0" borderId="4" xfId="23" applyFont="1" applyBorder="1" applyAlignment="1">
      <alignment horizontal="right"/>
    </xf>
    <xf numFmtId="0" fontId="16" fillId="0" borderId="4" xfId="23" applyFont="1" applyFill="1" applyBorder="1" applyAlignment="1">
      <alignment horizontal="center"/>
    </xf>
    <xf numFmtId="0" fontId="16" fillId="0" borderId="4" xfId="23" applyFont="1" applyFill="1" applyBorder="1" applyAlignment="1">
      <alignment horizontal="right"/>
    </xf>
    <xf numFmtId="1" fontId="16" fillId="0" borderId="4" xfId="23" applyNumberFormat="1" applyFont="1" applyFill="1" applyBorder="1" applyAlignment="1">
      <alignment horizontal="right"/>
    </xf>
    <xf numFmtId="0" fontId="18" fillId="0" borderId="4" xfId="23" applyFont="1" applyBorder="1" applyAlignment="1">
      <alignment horizontal="center"/>
    </xf>
    <xf numFmtId="0" fontId="18" fillId="0" borderId="4" xfId="23" applyFont="1" applyBorder="1" applyAlignment="1">
      <alignment horizontal="right"/>
    </xf>
    <xf numFmtId="49" fontId="16" fillId="0" borderId="4" xfId="26" applyNumberFormat="1" applyFont="1" applyBorder="1" applyAlignment="1">
      <alignment horizontal="center" wrapText="1"/>
    </xf>
    <xf numFmtId="49" fontId="17" fillId="0" borderId="4" xfId="23" applyNumberFormat="1" applyFont="1" applyBorder="1" applyAlignment="1">
      <alignment horizontal="right" wrapText="1"/>
    </xf>
    <xf numFmtId="0" fontId="25" fillId="0" borderId="1" xfId="0" applyFont="1" applyBorder="1" applyAlignment="1">
      <alignment horizontal="right" wrapText="1"/>
    </xf>
    <xf numFmtId="0" fontId="25" fillId="0" borderId="1" xfId="0" applyFont="1" applyBorder="1" applyAlignment="1">
      <alignment horizontal="center" wrapText="1"/>
    </xf>
    <xf numFmtId="49" fontId="16" fillId="0" borderId="1" xfId="26" applyNumberFormat="1" applyFont="1" applyBorder="1" applyAlignment="1">
      <alignment horizontal="center" vertical="center" wrapText="1"/>
    </xf>
    <xf numFmtId="49" fontId="16" fillId="0" borderId="1" xfId="26" applyNumberFormat="1" applyFont="1" applyBorder="1" applyAlignment="1">
      <alignment horizontal="center" wrapText="1"/>
    </xf>
    <xf numFmtId="49" fontId="16" fillId="0" borderId="1" xfId="26" applyNumberFormat="1" applyFont="1" applyBorder="1" applyAlignment="1">
      <alignment horizontal="right" wrapText="1"/>
    </xf>
    <xf numFmtId="43" fontId="8" fillId="0" borderId="1" xfId="2" applyFont="1" applyBorder="1" applyAlignment="1">
      <alignment vertical="center"/>
    </xf>
    <xf numFmtId="49" fontId="16" fillId="0" borderId="3" xfId="23" applyNumberFormat="1" applyFont="1" applyFill="1" applyBorder="1" applyAlignment="1">
      <alignment horizontal="left" wrapText="1"/>
    </xf>
    <xf numFmtId="49" fontId="16" fillId="0" borderId="4" xfId="23" applyNumberFormat="1" applyFont="1" applyFill="1" applyBorder="1" applyAlignment="1">
      <alignment horizontal="center" wrapText="1"/>
    </xf>
    <xf numFmtId="49" fontId="16" fillId="0" borderId="4" xfId="23" applyNumberFormat="1" applyFont="1" applyFill="1" applyBorder="1" applyAlignment="1">
      <alignment horizontal="right" wrapText="1"/>
    </xf>
    <xf numFmtId="0" fontId="25" fillId="0" borderId="7" xfId="0" applyFont="1" applyBorder="1" applyAlignment="1">
      <alignment horizontal="right" wrapText="1"/>
    </xf>
    <xf numFmtId="0" fontId="25" fillId="0" borderId="7" xfId="0" applyFont="1" applyBorder="1" applyAlignment="1">
      <alignment horizontal="center" wrapText="1"/>
    </xf>
    <xf numFmtId="0" fontId="24" fillId="0" borderId="7" xfId="0" applyFont="1" applyBorder="1" applyAlignment="1">
      <alignment horizontal="center" vertical="center" wrapText="1"/>
    </xf>
    <xf numFmtId="49" fontId="14" fillId="0" borderId="7" xfId="23" applyNumberFormat="1" applyFont="1" applyBorder="1" applyAlignment="1">
      <alignment horizontal="left" wrapText="1"/>
    </xf>
    <xf numFmtId="43" fontId="12" fillId="0" borderId="1" xfId="2" applyFont="1" applyBorder="1" applyAlignment="1"/>
    <xf numFmtId="43" fontId="16" fillId="0" borderId="1" xfId="2" applyFont="1" applyBorder="1" applyAlignment="1">
      <alignment wrapText="1"/>
    </xf>
    <xf numFmtId="43" fontId="15" fillId="0" borderId="5" xfId="2" applyFont="1" applyBorder="1" applyAlignment="1"/>
    <xf numFmtId="43" fontId="18" fillId="0" borderId="4" xfId="2" applyFont="1" applyFill="1" applyBorder="1" applyAlignment="1" applyProtection="1"/>
    <xf numFmtId="43" fontId="14" fillId="0" borderId="4" xfId="2" applyFont="1" applyBorder="1" applyAlignment="1">
      <alignment wrapText="1"/>
    </xf>
    <xf numFmtId="43" fontId="15" fillId="0" borderId="7" xfId="2" applyFont="1" applyFill="1" applyBorder="1" applyAlignment="1" applyProtection="1"/>
    <xf numFmtId="43" fontId="25" fillId="0" borderId="1" xfId="2" applyFont="1" applyBorder="1" applyAlignment="1">
      <alignment wrapText="1"/>
    </xf>
    <xf numFmtId="43" fontId="18" fillId="0" borderId="4" xfId="2" applyFont="1" applyBorder="1" applyAlignment="1"/>
    <xf numFmtId="43" fontId="15" fillId="0" borderId="4" xfId="2" applyFont="1" applyFill="1" applyBorder="1" applyAlignment="1" applyProtection="1"/>
    <xf numFmtId="43" fontId="16" fillId="0" borderId="4" xfId="2" applyFont="1" applyBorder="1" applyAlignment="1">
      <alignment wrapText="1"/>
    </xf>
    <xf numFmtId="43" fontId="15" fillId="0" borderId="7" xfId="2" applyFont="1" applyBorder="1" applyAlignment="1"/>
    <xf numFmtId="43" fontId="18" fillId="0" borderId="1" xfId="2" applyFont="1" applyBorder="1" applyAlignment="1"/>
    <xf numFmtId="49" fontId="17" fillId="0" borderId="3" xfId="23" applyNumberFormat="1" applyFont="1" applyBorder="1" applyAlignment="1">
      <alignment horizontal="left" wrapText="1"/>
    </xf>
    <xf numFmtId="43" fontId="16" fillId="0" borderId="4" xfId="2" applyFont="1" applyFill="1" applyBorder="1" applyAlignment="1">
      <alignment horizontal="right" wrapText="1"/>
    </xf>
    <xf numFmtId="165" fontId="1" fillId="0" borderId="1" xfId="23" applyNumberFormat="1"/>
    <xf numFmtId="43" fontId="1" fillId="0" borderId="1" xfId="2" applyFont="1" applyBorder="1"/>
    <xf numFmtId="49" fontId="16" fillId="0" borderId="4" xfId="23" applyNumberFormat="1" applyFont="1" applyBorder="1" applyAlignment="1">
      <alignment horizontal="left" vertical="center" wrapText="1"/>
    </xf>
    <xf numFmtId="0" fontId="13" fillId="0" borderId="1" xfId="23" applyFont="1" applyBorder="1" applyAlignment="1">
      <alignment horizontal="center"/>
    </xf>
    <xf numFmtId="0" fontId="13" fillId="0" borderId="1" xfId="23" applyFont="1" applyBorder="1" applyAlignment="1">
      <alignment horizontal="right"/>
    </xf>
    <xf numFmtId="2" fontId="16" fillId="0" borderId="4" xfId="23" applyNumberFormat="1" applyFont="1" applyBorder="1" applyAlignment="1">
      <alignment horizontal="right"/>
    </xf>
    <xf numFmtId="43" fontId="0" fillId="0" borderId="1" xfId="2" applyFont="1" applyBorder="1"/>
    <xf numFmtId="43" fontId="0" fillId="0" borderId="3" xfId="2" applyFont="1" applyBorder="1"/>
    <xf numFmtId="43" fontId="11" fillId="0" borderId="1" xfId="2" applyFont="1" applyBorder="1" applyAlignment="1">
      <alignment horizontal="right"/>
    </xf>
    <xf numFmtId="43" fontId="16" fillId="0" borderId="1" xfId="2" applyFont="1" applyBorder="1" applyAlignment="1">
      <alignment horizontal="right" wrapText="1"/>
    </xf>
    <xf numFmtId="43" fontId="14" fillId="0" borderId="5" xfId="2" applyFont="1" applyBorder="1" applyAlignment="1">
      <alignment horizontal="right"/>
    </xf>
    <xf numFmtId="43" fontId="18" fillId="0" borderId="4" xfId="2" applyFont="1" applyFill="1" applyBorder="1" applyAlignment="1" applyProtection="1">
      <alignment horizontal="right"/>
    </xf>
    <xf numFmtId="43" fontId="17" fillId="0" borderId="4" xfId="2" applyFont="1" applyBorder="1" applyAlignment="1">
      <alignment horizontal="right" wrapText="1"/>
    </xf>
    <xf numFmtId="43" fontId="25" fillId="0" borderId="2" xfId="2" applyFont="1" applyBorder="1" applyAlignment="1">
      <alignment horizontal="right" wrapText="1"/>
    </xf>
    <xf numFmtId="43" fontId="25" fillId="0" borderId="1" xfId="2" applyFont="1" applyBorder="1" applyAlignment="1">
      <alignment horizontal="right" wrapText="1"/>
    </xf>
    <xf numFmtId="43" fontId="16" fillId="0" borderId="5" xfId="2" applyFont="1" applyBorder="1" applyAlignment="1">
      <alignment horizontal="right"/>
    </xf>
    <xf numFmtId="43" fontId="16" fillId="0" borderId="4" xfId="2" applyFont="1" applyBorder="1" applyAlignment="1">
      <alignment horizontal="right"/>
    </xf>
    <xf numFmtId="43" fontId="18" fillId="0" borderId="4" xfId="2" applyFont="1" applyBorder="1" applyAlignment="1">
      <alignment horizontal="right"/>
    </xf>
    <xf numFmtId="43" fontId="13" fillId="0" borderId="4" xfId="2" applyFont="1" applyBorder="1" applyAlignment="1">
      <alignment horizontal="right"/>
    </xf>
    <xf numFmtId="43" fontId="16" fillId="0" borderId="4" xfId="2" applyFont="1" applyBorder="1" applyAlignment="1">
      <alignment horizontal="right" wrapText="1"/>
    </xf>
    <xf numFmtId="43" fontId="13" fillId="0" borderId="7" xfId="2" applyFont="1" applyBorder="1" applyAlignment="1">
      <alignment horizontal="right"/>
    </xf>
    <xf numFmtId="43" fontId="13" fillId="0" borderId="1" xfId="2" applyFont="1" applyBorder="1" applyAlignment="1">
      <alignment horizontal="right"/>
    </xf>
    <xf numFmtId="43" fontId="16" fillId="0" borderId="4" xfId="2" applyFont="1" applyFill="1" applyBorder="1" applyAlignment="1">
      <alignment horizontal="left" wrapText="1"/>
    </xf>
    <xf numFmtId="49" fontId="14" fillId="0" borderId="3" xfId="23" applyNumberFormat="1" applyFont="1" applyBorder="1" applyAlignment="1">
      <alignment horizontal="left" wrapText="1"/>
    </xf>
    <xf numFmtId="0" fontId="16" fillId="0" borderId="4" xfId="0" applyFont="1" applyBorder="1" applyAlignment="1">
      <alignment horizontal="center"/>
    </xf>
    <xf numFmtId="49" fontId="14" fillId="0" borderId="4" xfId="0" applyNumberFormat="1" applyFont="1" applyBorder="1" applyAlignment="1">
      <alignment horizontal="left" wrapText="1"/>
    </xf>
    <xf numFmtId="43" fontId="18" fillId="0" borderId="4" xfId="2" applyFont="1" applyFill="1" applyBorder="1" applyAlignment="1" applyProtection="1">
      <alignment horizontal="center"/>
    </xf>
    <xf numFmtId="49" fontId="16" fillId="0" borderId="4" xfId="0" applyNumberFormat="1" applyFont="1" applyBorder="1" applyAlignment="1">
      <alignment horizontal="left" wrapText="1"/>
    </xf>
    <xf numFmtId="43" fontId="13" fillId="0" borderId="1" xfId="2" applyFont="1" applyBorder="1"/>
    <xf numFmtId="43" fontId="13" fillId="0" borderId="1" xfId="2" applyFont="1" applyFill="1" applyBorder="1"/>
    <xf numFmtId="43" fontId="8" fillId="0" borderId="8" xfId="2" applyFont="1" applyBorder="1" applyAlignment="1">
      <alignment vertical="center"/>
    </xf>
    <xf numFmtId="43" fontId="11" fillId="0" borderId="1" xfId="2" applyFont="1" applyBorder="1"/>
    <xf numFmtId="43" fontId="15" fillId="0" borderId="1" xfId="2" applyFont="1" applyBorder="1"/>
    <xf numFmtId="0" fontId="28" fillId="0" borderId="10" xfId="11" applyFont="1" applyBorder="1" applyAlignment="1">
      <alignment horizontal="center" wrapText="1"/>
    </xf>
    <xf numFmtId="0" fontId="29" fillId="0" borderId="10" xfId="11" applyFont="1" applyBorder="1" applyAlignment="1">
      <alignment horizontal="center" wrapText="1"/>
    </xf>
    <xf numFmtId="0" fontId="30" fillId="0" borderId="10" xfId="11" applyFont="1" applyBorder="1" applyAlignment="1">
      <alignment horizontal="center" wrapText="1"/>
    </xf>
    <xf numFmtId="0" fontId="31" fillId="0" borderId="10" xfId="11" applyFont="1" applyBorder="1" applyAlignment="1">
      <alignment horizontal="center" wrapText="1"/>
    </xf>
    <xf numFmtId="0" fontId="33" fillId="0" borderId="10" xfId="11" applyFont="1" applyBorder="1" applyAlignment="1">
      <alignment horizontal="center" vertical="center" wrapText="1"/>
    </xf>
    <xf numFmtId="0" fontId="34" fillId="0" borderId="4" xfId="23" applyFont="1" applyBorder="1"/>
    <xf numFmtId="0" fontId="35" fillId="0" borderId="3" xfId="23" applyFont="1" applyBorder="1" applyAlignment="1">
      <alignment wrapText="1"/>
    </xf>
    <xf numFmtId="0" fontId="34" fillId="0" borderId="3" xfId="23" applyFont="1" applyBorder="1"/>
    <xf numFmtId="43" fontId="37" fillId="0" borderId="3" xfId="2" applyFont="1" applyBorder="1"/>
    <xf numFmtId="0" fontId="34" fillId="0" borderId="3" xfId="23" applyFont="1" applyBorder="1" applyAlignment="1">
      <alignment wrapText="1"/>
    </xf>
    <xf numFmtId="4" fontId="34" fillId="0" borderId="3" xfId="23" applyNumberFormat="1" applyFont="1" applyBorder="1"/>
    <xf numFmtId="0" fontId="34" fillId="0" borderId="7" xfId="23" applyFont="1" applyBorder="1"/>
    <xf numFmtId="0" fontId="39" fillId="0" borderId="10" xfId="11" applyFont="1" applyBorder="1" applyAlignment="1">
      <alignment horizontal="center" wrapText="1"/>
    </xf>
    <xf numFmtId="0" fontId="38" fillId="0" borderId="10" xfId="11" applyFont="1" applyBorder="1" applyAlignment="1">
      <alignment horizontal="center" wrapText="1"/>
    </xf>
    <xf numFmtId="0" fontId="35" fillId="0" borderId="12" xfId="23" applyFont="1" applyBorder="1"/>
    <xf numFmtId="0" fontId="35" fillId="0" borderId="13" xfId="23" applyFont="1" applyBorder="1" applyAlignment="1">
      <alignment wrapText="1"/>
    </xf>
    <xf numFmtId="0" fontId="35" fillId="0" borderId="13" xfId="23" applyFont="1" applyBorder="1"/>
    <xf numFmtId="43" fontId="36" fillId="0" borderId="14" xfId="2" applyFont="1" applyBorder="1"/>
    <xf numFmtId="43" fontId="40" fillId="0" borderId="3" xfId="2" applyFont="1" applyBorder="1"/>
    <xf numFmtId="0" fontId="35" fillId="0" borderId="1" xfId="23" applyFont="1" applyBorder="1"/>
    <xf numFmtId="0" fontId="35" fillId="0" borderId="1" xfId="23" applyFont="1" applyBorder="1" applyAlignment="1">
      <alignment wrapText="1"/>
    </xf>
    <xf numFmtId="43" fontId="41" fillId="0" borderId="3" xfId="2" applyFont="1" applyBorder="1"/>
    <xf numFmtId="43" fontId="40" fillId="0" borderId="6" xfId="2" applyFont="1" applyBorder="1"/>
    <xf numFmtId="0" fontId="34" fillId="0" borderId="1" xfId="23" applyFont="1" applyBorder="1"/>
    <xf numFmtId="43" fontId="40" fillId="0" borderId="1" xfId="2" applyFont="1" applyBorder="1"/>
    <xf numFmtId="0" fontId="35" fillId="0" borderId="5" xfId="23" applyFont="1" applyBorder="1" applyAlignment="1">
      <alignment wrapText="1"/>
    </xf>
    <xf numFmtId="0" fontId="34" fillId="0" borderId="5" xfId="23" applyFont="1" applyBorder="1"/>
    <xf numFmtId="0" fontId="34" fillId="0" borderId="5" xfId="23" applyFont="1" applyBorder="1" applyAlignment="1">
      <alignment wrapText="1"/>
    </xf>
    <xf numFmtId="16" fontId="34" fillId="0" borderId="5" xfId="23" applyNumberFormat="1" applyFont="1" applyBorder="1"/>
    <xf numFmtId="0" fontId="34" fillId="0" borderId="7" xfId="23" applyFont="1" applyBorder="1" applyAlignment="1">
      <alignment wrapText="1"/>
    </xf>
    <xf numFmtId="0" fontId="35" fillId="2" borderId="5" xfId="23" applyFont="1" applyFill="1" applyBorder="1" applyAlignment="1">
      <alignment horizontal="center" wrapText="1"/>
    </xf>
    <xf numFmtId="0" fontId="35" fillId="2" borderId="5" xfId="23" applyFont="1" applyFill="1" applyBorder="1" applyAlignment="1">
      <alignment horizontal="center"/>
    </xf>
    <xf numFmtId="164" fontId="34" fillId="0" borderId="5" xfId="23" applyNumberFormat="1" applyFont="1" applyBorder="1"/>
    <xf numFmtId="2" fontId="35" fillId="0" borderId="4" xfId="23" applyNumberFormat="1" applyFont="1" applyBorder="1" applyAlignment="1">
      <alignment horizontal="center"/>
    </xf>
    <xf numFmtId="164" fontId="45" fillId="0" borderId="5" xfId="23" applyNumberFormat="1" applyFont="1" applyBorder="1"/>
    <xf numFmtId="0" fontId="1" fillId="0" borderId="1" xfId="23" applyBorder="1" applyAlignment="1">
      <alignment horizontal="center"/>
    </xf>
    <xf numFmtId="0" fontId="35" fillId="0" borderId="13" xfId="23" applyFont="1" applyBorder="1" applyAlignment="1">
      <alignment horizontal="center"/>
    </xf>
    <xf numFmtId="0" fontId="34" fillId="0" borderId="3" xfId="23" applyFont="1" applyBorder="1" applyAlignment="1">
      <alignment horizontal="center"/>
    </xf>
    <xf numFmtId="16" fontId="34" fillId="0" borderId="3" xfId="23" applyNumberFormat="1" applyFont="1" applyBorder="1" applyAlignment="1">
      <alignment horizontal="center"/>
    </xf>
    <xf numFmtId="0" fontId="34" fillId="0" borderId="1" xfId="23" applyFont="1" applyBorder="1" applyAlignment="1">
      <alignment horizontal="center"/>
    </xf>
    <xf numFmtId="0" fontId="1" fillId="0" borderId="1" xfId="23" applyAlignment="1">
      <alignment horizontal="center"/>
    </xf>
    <xf numFmtId="0" fontId="35" fillId="2" borderId="3" xfId="23" applyFont="1" applyFill="1" applyBorder="1" applyAlignment="1">
      <alignment wrapText="1"/>
    </xf>
    <xf numFmtId="0" fontId="34" fillId="2" borderId="3" xfId="23" applyFont="1" applyFill="1" applyBorder="1"/>
    <xf numFmtId="0" fontId="34" fillId="2" borderId="3" xfId="23" applyFont="1" applyFill="1" applyBorder="1" applyAlignment="1">
      <alignment horizontal="center"/>
    </xf>
    <xf numFmtId="43" fontId="41" fillId="2" borderId="3" xfId="2" applyFont="1" applyFill="1" applyBorder="1"/>
    <xf numFmtId="43" fontId="40" fillId="2" borderId="3" xfId="2" applyFont="1" applyFill="1" applyBorder="1"/>
    <xf numFmtId="0" fontId="35" fillId="2" borderId="5" xfId="23" applyFont="1" applyFill="1" applyBorder="1" applyAlignment="1">
      <alignment wrapText="1"/>
    </xf>
    <xf numFmtId="0" fontId="34" fillId="2" borderId="5" xfId="23" applyFont="1" applyFill="1" applyBorder="1"/>
    <xf numFmtId="164" fontId="45" fillId="2" borderId="5" xfId="23" applyNumberFormat="1" applyFont="1" applyFill="1" applyBorder="1"/>
    <xf numFmtId="164" fontId="34" fillId="2" borderId="5" xfId="23" applyNumberFormat="1" applyFont="1" applyFill="1" applyBorder="1"/>
    <xf numFmtId="0" fontId="42" fillId="2" borderId="5" xfId="23" applyFont="1" applyFill="1" applyBorder="1" applyAlignment="1">
      <alignment wrapText="1"/>
    </xf>
    <xf numFmtId="0" fontId="35" fillId="2" borderId="5" xfId="23" applyFont="1" applyFill="1" applyBorder="1"/>
    <xf numFmtId="164" fontId="40" fillId="2" borderId="5" xfId="23" applyNumberFormat="1" applyFont="1" applyFill="1" applyBorder="1"/>
    <xf numFmtId="16" fontId="34" fillId="0" borderId="5" xfId="23" applyNumberFormat="1" applyFont="1" applyBorder="1" applyAlignment="1">
      <alignment horizontal="center"/>
    </xf>
    <xf numFmtId="43" fontId="40" fillId="0" borderId="5" xfId="2" applyFont="1" applyBorder="1"/>
    <xf numFmtId="0" fontId="35" fillId="0" borderId="5" xfId="23"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2" fillId="0" borderId="10" xfId="11" applyFont="1" applyBorder="1" applyAlignment="1">
      <alignment horizontal="center" wrapText="1"/>
    </xf>
    <xf numFmtId="0" fontId="32" fillId="0" borderId="11" xfId="11" applyFont="1" applyBorder="1" applyAlignment="1">
      <alignment horizontal="center" wrapText="1"/>
    </xf>
    <xf numFmtId="0" fontId="44" fillId="2" borderId="15" xfId="23" applyFont="1" applyFill="1" applyBorder="1" applyAlignment="1">
      <alignment horizontal="center" wrapText="1"/>
    </xf>
    <xf numFmtId="0" fontId="44" fillId="2" borderId="16" xfId="23" applyFont="1" applyFill="1" applyBorder="1" applyAlignment="1">
      <alignment horizontal="center" wrapText="1"/>
    </xf>
    <xf numFmtId="0" fontId="44" fillId="2" borderId="17" xfId="23" applyFont="1" applyFill="1" applyBorder="1" applyAlignment="1">
      <alignment horizontal="center" wrapText="1"/>
    </xf>
  </cellXfs>
  <cellStyles count="30">
    <cellStyle name="Comma" xfId="2" builtinId="3"/>
    <cellStyle name="Comma 2" xfId="1" xr:uid="{00000000-0005-0000-0000-000001000000}"/>
    <cellStyle name="Comma 3" xfId="4" xr:uid="{00000000-0005-0000-0000-000002000000}"/>
    <cellStyle name="Comma 3 2" xfId="7" xr:uid="{00000000-0005-0000-0000-000003000000}"/>
    <cellStyle name="Comma 3 3" xfId="21" xr:uid="{00000000-0005-0000-0000-000004000000}"/>
    <cellStyle name="Comma 4" xfId="8" xr:uid="{00000000-0005-0000-0000-000005000000}"/>
    <cellStyle name="Comma 4 2" xfId="12" xr:uid="{00000000-0005-0000-0000-000006000000}"/>
    <cellStyle name="Comma 5" xfId="10" xr:uid="{00000000-0005-0000-0000-000007000000}"/>
    <cellStyle name="Comma 5 2" xfId="14" xr:uid="{00000000-0005-0000-0000-000008000000}"/>
    <cellStyle name="Comma 6" xfId="16" xr:uid="{00000000-0005-0000-0000-000009000000}"/>
    <cellStyle name="Comma 7" xfId="18" xr:uid="{00000000-0005-0000-0000-00000A000000}"/>
    <cellStyle name="Comma 8" xfId="20" xr:uid="{00000000-0005-0000-0000-00000B000000}"/>
    <cellStyle name="Comma 9" xfId="25" xr:uid="{00000000-0005-0000-0000-00000C000000}"/>
    <cellStyle name="Normal" xfId="0" builtinId="0"/>
    <cellStyle name="Normal 10" xfId="28" xr:uid="{00000000-0005-0000-0000-00000E000000}"/>
    <cellStyle name="Normal 2" xfId="3" xr:uid="{00000000-0005-0000-0000-00000F000000}"/>
    <cellStyle name="Normal 2 2" xfId="6" xr:uid="{00000000-0005-0000-0000-000010000000}"/>
    <cellStyle name="Normal 2 2 2" xfId="29" xr:uid="{00000000-0005-0000-0000-000011000000}"/>
    <cellStyle name="Normal 2 3" xfId="23" xr:uid="{00000000-0005-0000-0000-000012000000}"/>
    <cellStyle name="Normal 3" xfId="11" xr:uid="{00000000-0005-0000-0000-000013000000}"/>
    <cellStyle name="Normal 4" xfId="13" xr:uid="{00000000-0005-0000-0000-000014000000}"/>
    <cellStyle name="Normal 5" xfId="15" xr:uid="{00000000-0005-0000-0000-000015000000}"/>
    <cellStyle name="Normal 5 2" xfId="19" xr:uid="{00000000-0005-0000-0000-000016000000}"/>
    <cellStyle name="Normal 6" xfId="17" xr:uid="{00000000-0005-0000-0000-000017000000}"/>
    <cellStyle name="Normal 7" xfId="24" xr:uid="{00000000-0005-0000-0000-000018000000}"/>
    <cellStyle name="Normal 8" xfId="26" xr:uid="{00000000-0005-0000-0000-000019000000}"/>
    <cellStyle name="Normal 9" xfId="27" xr:uid="{00000000-0005-0000-0000-00001A000000}"/>
    <cellStyle name="Percent 2" xfId="5" xr:uid="{00000000-0005-0000-0000-00001B000000}"/>
    <cellStyle name="Percent 2 2" xfId="9" xr:uid="{00000000-0005-0000-0000-00001C000000}"/>
    <cellStyle name="Percent 3" xfId="22" xr:uid="{00000000-0005-0000-0000-00001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dp-my.sharepoint.com/Users/Work/Downloads/Contract%20BO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BOQ"/>
    </sheetNames>
    <sheetDataSet>
      <sheetData sheetId="0">
        <row r="54">
          <cell r="I54">
            <v>30742.5</v>
          </cell>
        </row>
        <row r="70">
          <cell r="F70">
            <v>65304</v>
          </cell>
        </row>
        <row r="74">
          <cell r="F74">
            <v>14508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39"/>
  <sheetViews>
    <sheetView showGridLines="0" view="pageLayout" topLeftCell="A5" zoomScaleNormal="100" workbookViewId="0">
      <selection activeCell="A12" sqref="A12"/>
    </sheetView>
  </sheetViews>
  <sheetFormatPr defaultRowHeight="14.5" x14ac:dyDescent="0.35"/>
  <cols>
    <col min="1" max="1" width="81.6328125" customWidth="1"/>
    <col min="5" max="5" width="34.90625" customWidth="1"/>
    <col min="7" max="7" width="21.6328125" customWidth="1"/>
  </cols>
  <sheetData>
    <row r="1" spans="1:1" ht="14.4" customHeight="1" x14ac:dyDescent="0.35">
      <c r="A1" s="204"/>
    </row>
    <row r="2" spans="1:1" ht="14.4" customHeight="1" x14ac:dyDescent="0.35">
      <c r="A2" s="205"/>
    </row>
    <row r="3" spans="1:1" ht="14.4" customHeight="1" x14ac:dyDescent="0.35">
      <c r="A3" s="205"/>
    </row>
    <row r="4" spans="1:1" ht="14.4" customHeight="1" x14ac:dyDescent="0.35">
      <c r="A4" s="205"/>
    </row>
    <row r="5" spans="1:1" ht="14.4" customHeight="1" x14ac:dyDescent="0.35">
      <c r="A5" s="205"/>
    </row>
    <row r="6" spans="1:1" ht="14.4" customHeight="1" x14ac:dyDescent="0.35">
      <c r="A6" s="205"/>
    </row>
    <row r="7" spans="1:1" ht="23" customHeight="1" x14ac:dyDescent="0.45">
      <c r="A7" s="160" t="s">
        <v>172</v>
      </c>
    </row>
    <row r="8" spans="1:1" ht="25.25" customHeight="1" x14ac:dyDescent="0.55000000000000004">
      <c r="A8" s="149"/>
    </row>
    <row r="9" spans="1:1" ht="23" customHeight="1" x14ac:dyDescent="0.5">
      <c r="A9" s="148" t="s">
        <v>173</v>
      </c>
    </row>
    <row r="10" spans="1:1" ht="25.25" customHeight="1" x14ac:dyDescent="0.55000000000000004">
      <c r="A10" s="149"/>
    </row>
    <row r="11" spans="1:1" ht="45.65" customHeight="1" x14ac:dyDescent="0.45">
      <c r="A11" s="160" t="s">
        <v>195</v>
      </c>
    </row>
    <row r="12" spans="1:1" ht="23" customHeight="1" x14ac:dyDescent="0.5">
      <c r="A12" s="150"/>
    </row>
    <row r="13" spans="1:1" ht="21" customHeight="1" x14ac:dyDescent="0.4">
      <c r="A13" s="161" t="s">
        <v>196</v>
      </c>
    </row>
    <row r="14" spans="1:1" ht="23" customHeight="1" x14ac:dyDescent="0.45">
      <c r="A14" s="160" t="s">
        <v>197</v>
      </c>
    </row>
    <row r="15" spans="1:1" ht="25.25" customHeight="1" x14ac:dyDescent="0.35">
      <c r="A15" s="152"/>
    </row>
    <row r="16" spans="1:1" ht="24.65" customHeight="1" x14ac:dyDescent="0.5">
      <c r="A16" s="151"/>
    </row>
    <row r="17" spans="1:1" ht="42" customHeight="1" x14ac:dyDescent="0.4">
      <c r="A17" s="161" t="s">
        <v>174</v>
      </c>
    </row>
    <row r="18" spans="1:1" ht="14.4" customHeight="1" x14ac:dyDescent="0.35">
      <c r="A18" s="206">
        <v>2019</v>
      </c>
    </row>
    <row r="19" spans="1:1" ht="14.4" customHeight="1" x14ac:dyDescent="0.35">
      <c r="A19" s="206"/>
    </row>
    <row r="20" spans="1:1" ht="14.4" customHeight="1" x14ac:dyDescent="0.35">
      <c r="A20" s="206"/>
    </row>
    <row r="21" spans="1:1" ht="25.25" customHeight="1" x14ac:dyDescent="0.35">
      <c r="A21" s="206"/>
    </row>
    <row r="22" spans="1:1" x14ac:dyDescent="0.35">
      <c r="A22" s="206"/>
    </row>
    <row r="23" spans="1:1" x14ac:dyDescent="0.35">
      <c r="A23" s="206"/>
    </row>
    <row r="24" spans="1:1" x14ac:dyDescent="0.35">
      <c r="A24" s="206"/>
    </row>
    <row r="25" spans="1:1" x14ac:dyDescent="0.35">
      <c r="A25" s="206"/>
    </row>
    <row r="26" spans="1:1" x14ac:dyDescent="0.35">
      <c r="A26" s="206"/>
    </row>
    <row r="27" spans="1:1" x14ac:dyDescent="0.35">
      <c r="A27" s="206"/>
    </row>
    <row r="28" spans="1:1" x14ac:dyDescent="0.35">
      <c r="A28" s="206"/>
    </row>
    <row r="29" spans="1:1" x14ac:dyDescent="0.35">
      <c r="A29" s="206"/>
    </row>
    <row r="30" spans="1:1" x14ac:dyDescent="0.35">
      <c r="A30" s="206"/>
    </row>
    <row r="31" spans="1:1" x14ac:dyDescent="0.35">
      <c r="A31" s="206"/>
    </row>
    <row r="32" spans="1:1" x14ac:dyDescent="0.35">
      <c r="A32" s="206"/>
    </row>
    <row r="33" spans="1:1" x14ac:dyDescent="0.35">
      <c r="A33" s="206"/>
    </row>
    <row r="34" spans="1:1" x14ac:dyDescent="0.35">
      <c r="A34" s="206"/>
    </row>
    <row r="35" spans="1:1" x14ac:dyDescent="0.35">
      <c r="A35" s="206"/>
    </row>
    <row r="36" spans="1:1" x14ac:dyDescent="0.35">
      <c r="A36" s="206"/>
    </row>
    <row r="37" spans="1:1" x14ac:dyDescent="0.35">
      <c r="A37" s="206"/>
    </row>
    <row r="38" spans="1:1" x14ac:dyDescent="0.35">
      <c r="A38" s="206"/>
    </row>
    <row r="39" spans="1:1" ht="15" thickBot="1" x14ac:dyDescent="0.4">
      <c r="A39" s="207"/>
    </row>
  </sheetData>
  <mergeCells count="2">
    <mergeCell ref="A1:A6"/>
    <mergeCell ref="A18:A39"/>
  </mergeCells>
  <pageMargins left="0.7" right="0.7" top="0.75" bottom="0.75" header="0.3" footer="0.3"/>
  <pageSetup paperSize="9" orientation="portrait" r:id="rId1"/>
  <headerFooter>
    <oddHeader>&amp;C&amp;"Times New Roman,Bold"&amp;16&amp;KFF0000BOQ</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I110"/>
  <sheetViews>
    <sheetView topLeftCell="A98" zoomScaleNormal="100" workbookViewId="0">
      <selection activeCell="E98" sqref="E98"/>
    </sheetView>
  </sheetViews>
  <sheetFormatPr defaultColWidth="8.90625" defaultRowHeight="14.5" x14ac:dyDescent="0.35"/>
  <cols>
    <col min="1" max="1" width="9.453125" style="15" customWidth="1"/>
    <col min="2" max="2" width="57.54296875" style="19" customWidth="1"/>
    <col min="3" max="3" width="8.90625" style="15"/>
    <col min="4" max="4" width="19.08984375" style="188" customWidth="1"/>
    <col min="5" max="5" width="13.453125" style="15" customWidth="1"/>
    <col min="6" max="6" width="21.453125" style="121" customWidth="1"/>
    <col min="7" max="7" width="13.90625" style="116" customWidth="1"/>
    <col min="8" max="8" width="8.90625" style="15"/>
    <col min="9" max="9" width="15.90625" style="15" customWidth="1"/>
    <col min="10" max="16384" width="8.90625" style="15"/>
  </cols>
  <sheetData>
    <row r="1" spans="1:6" x14ac:dyDescent="0.35">
      <c r="A1" s="167" t="s">
        <v>179</v>
      </c>
      <c r="B1" s="168" t="s">
        <v>203</v>
      </c>
      <c r="C1" s="13"/>
      <c r="D1" s="183"/>
      <c r="E1" s="13"/>
    </row>
    <row r="2" spans="1:6" ht="15" thickBot="1" x14ac:dyDescent="0.4">
      <c r="A2" s="13"/>
      <c r="B2" s="14"/>
      <c r="C2" s="13"/>
      <c r="D2" s="183"/>
      <c r="E2" s="13"/>
    </row>
    <row r="3" spans="1:6" ht="15" thickBot="1" x14ac:dyDescent="0.4">
      <c r="A3" s="162" t="s">
        <v>46</v>
      </c>
      <c r="B3" s="163" t="s">
        <v>47</v>
      </c>
      <c r="C3" s="164" t="s">
        <v>48</v>
      </c>
      <c r="D3" s="184" t="s">
        <v>49</v>
      </c>
      <c r="E3" s="164" t="s">
        <v>10</v>
      </c>
      <c r="F3" s="165" t="s">
        <v>11</v>
      </c>
    </row>
    <row r="4" spans="1:6" x14ac:dyDescent="0.35">
      <c r="A4" s="181"/>
      <c r="B4" s="154"/>
      <c r="C4" s="155"/>
      <c r="D4" s="185"/>
      <c r="E4" s="155"/>
      <c r="F4" s="156"/>
    </row>
    <row r="5" spans="1:6" x14ac:dyDescent="0.35">
      <c r="A5" s="153"/>
      <c r="B5" s="157"/>
      <c r="C5" s="155"/>
      <c r="D5" s="185"/>
      <c r="E5" s="155"/>
      <c r="F5" s="156"/>
    </row>
    <row r="6" spans="1:6" x14ac:dyDescent="0.35">
      <c r="A6" s="153"/>
      <c r="B6" s="154" t="s">
        <v>12</v>
      </c>
      <c r="C6" s="155"/>
      <c r="D6" s="185"/>
      <c r="E6" s="155"/>
      <c r="F6" s="156"/>
    </row>
    <row r="7" spans="1:6" x14ac:dyDescent="0.35">
      <c r="A7" s="153"/>
      <c r="B7" s="157"/>
      <c r="C7" s="155"/>
      <c r="D7" s="185"/>
      <c r="E7" s="155"/>
      <c r="F7" s="156"/>
    </row>
    <row r="8" spans="1:6" ht="98.5" x14ac:dyDescent="0.35">
      <c r="A8" s="153"/>
      <c r="B8" s="157" t="s">
        <v>27</v>
      </c>
      <c r="C8" s="155"/>
      <c r="D8" s="185"/>
      <c r="E8" s="155"/>
      <c r="F8" s="156"/>
    </row>
    <row r="9" spans="1:6" x14ac:dyDescent="0.35">
      <c r="A9" s="153"/>
      <c r="B9" s="157"/>
      <c r="C9" s="155"/>
      <c r="D9" s="185"/>
      <c r="E9" s="155"/>
      <c r="F9" s="156"/>
    </row>
    <row r="10" spans="1:6" x14ac:dyDescent="0.35">
      <c r="A10" s="153"/>
      <c r="B10" s="154" t="s">
        <v>50</v>
      </c>
      <c r="C10" s="155"/>
      <c r="D10" s="185"/>
      <c r="E10" s="155"/>
      <c r="F10" s="156"/>
    </row>
    <row r="11" spans="1:6" x14ac:dyDescent="0.35">
      <c r="A11" s="153"/>
      <c r="B11" s="157"/>
      <c r="C11" s="155"/>
      <c r="D11" s="185"/>
      <c r="E11" s="155"/>
      <c r="F11" s="156"/>
    </row>
    <row r="12" spans="1:6" ht="28.5" x14ac:dyDescent="0.35">
      <c r="A12" s="153"/>
      <c r="B12" s="157" t="s">
        <v>189</v>
      </c>
      <c r="C12" s="155"/>
      <c r="D12" s="185"/>
      <c r="E12" s="155"/>
      <c r="F12" s="156"/>
    </row>
    <row r="13" spans="1:6" x14ac:dyDescent="0.35">
      <c r="A13" s="153"/>
      <c r="B13" s="157"/>
      <c r="C13" s="155"/>
      <c r="D13" s="185"/>
      <c r="E13" s="155"/>
      <c r="F13" s="156"/>
    </row>
    <row r="14" spans="1:6" ht="28.5" x14ac:dyDescent="0.35">
      <c r="A14" s="153"/>
      <c r="B14" s="157" t="s">
        <v>190</v>
      </c>
      <c r="C14" s="155"/>
      <c r="D14" s="185"/>
      <c r="E14" s="155"/>
      <c r="F14" s="156"/>
    </row>
    <row r="15" spans="1:6" x14ac:dyDescent="0.35">
      <c r="A15" s="153"/>
      <c r="B15" s="157"/>
      <c r="C15" s="155"/>
      <c r="D15" s="185"/>
      <c r="E15" s="155"/>
      <c r="F15" s="156"/>
    </row>
    <row r="16" spans="1:6" x14ac:dyDescent="0.35">
      <c r="A16" s="181"/>
      <c r="B16" s="154"/>
      <c r="C16" s="155"/>
      <c r="D16" s="185"/>
      <c r="E16" s="155"/>
      <c r="F16" s="156"/>
    </row>
    <row r="17" spans="1:9" x14ac:dyDescent="0.35">
      <c r="A17" s="153"/>
      <c r="B17" s="157"/>
      <c r="C17" s="155"/>
      <c r="D17" s="185"/>
      <c r="E17" s="155"/>
      <c r="F17" s="156"/>
    </row>
    <row r="18" spans="1:9" x14ac:dyDescent="0.35">
      <c r="A18" s="153"/>
      <c r="B18" s="157"/>
      <c r="C18" s="155"/>
      <c r="D18" s="185"/>
      <c r="E18" s="155"/>
      <c r="F18" s="156"/>
    </row>
    <row r="19" spans="1:9" x14ac:dyDescent="0.35">
      <c r="A19" s="181">
        <v>1</v>
      </c>
      <c r="B19" s="154" t="s">
        <v>52</v>
      </c>
      <c r="C19" s="155"/>
      <c r="D19" s="185"/>
      <c r="E19" s="155"/>
      <c r="F19" s="156"/>
    </row>
    <row r="20" spans="1:9" x14ac:dyDescent="0.35">
      <c r="A20" s="153"/>
      <c r="B20" s="157"/>
      <c r="C20" s="155"/>
      <c r="D20" s="185"/>
      <c r="E20" s="155"/>
      <c r="F20" s="156"/>
    </row>
    <row r="21" spans="1:9" x14ac:dyDescent="0.35">
      <c r="A21" s="153"/>
      <c r="B21" s="157" t="s">
        <v>53</v>
      </c>
      <c r="C21" s="155"/>
      <c r="D21" s="185"/>
      <c r="E21" s="155"/>
      <c r="F21" s="156"/>
    </row>
    <row r="22" spans="1:9" x14ac:dyDescent="0.35">
      <c r="A22" s="153"/>
      <c r="B22" s="157"/>
      <c r="C22" s="155"/>
      <c r="D22" s="185"/>
      <c r="E22" s="155"/>
      <c r="F22" s="156"/>
    </row>
    <row r="23" spans="1:9" ht="19.25" customHeight="1" x14ac:dyDescent="0.35">
      <c r="A23" s="153"/>
      <c r="B23" s="157" t="s">
        <v>176</v>
      </c>
      <c r="C23" s="155"/>
      <c r="D23" s="185"/>
      <c r="E23" s="155"/>
      <c r="F23" s="156"/>
    </row>
    <row r="24" spans="1:9" x14ac:dyDescent="0.35">
      <c r="A24" s="153"/>
      <c r="B24" s="157"/>
      <c r="C24" s="155"/>
      <c r="D24" s="185"/>
      <c r="E24" s="155"/>
      <c r="F24" s="156"/>
    </row>
    <row r="25" spans="1:9" ht="28.5" x14ac:dyDescent="0.35">
      <c r="A25" s="153"/>
      <c r="B25" s="157" t="s">
        <v>177</v>
      </c>
      <c r="C25" s="155"/>
      <c r="D25" s="185"/>
      <c r="E25" s="155"/>
      <c r="F25" s="156"/>
    </row>
    <row r="26" spans="1:9" x14ac:dyDescent="0.35">
      <c r="A26" s="153"/>
      <c r="B26" s="157"/>
      <c r="C26" s="155"/>
      <c r="D26" s="185"/>
      <c r="E26" s="155"/>
      <c r="F26" s="156"/>
    </row>
    <row r="27" spans="1:9" ht="28.5" x14ac:dyDescent="0.35">
      <c r="A27" s="153"/>
      <c r="B27" s="157" t="s">
        <v>178</v>
      </c>
      <c r="C27" s="155"/>
      <c r="D27" s="185"/>
      <c r="E27" s="155"/>
      <c r="F27" s="156"/>
    </row>
    <row r="28" spans="1:9" x14ac:dyDescent="0.35">
      <c r="A28" s="153"/>
      <c r="B28" s="157"/>
      <c r="C28" s="155"/>
      <c r="D28" s="185"/>
      <c r="E28" s="155"/>
      <c r="F28" s="156"/>
    </row>
    <row r="29" spans="1:9" x14ac:dyDescent="0.35">
      <c r="A29" s="153" t="s">
        <v>28</v>
      </c>
      <c r="B29" s="157" t="s">
        <v>201</v>
      </c>
      <c r="C29" s="155" t="s">
        <v>23</v>
      </c>
      <c r="D29" s="185">
        <v>1</v>
      </c>
      <c r="E29" s="155">
        <v>0</v>
      </c>
      <c r="F29" s="156">
        <f>D29*E29</f>
        <v>0</v>
      </c>
    </row>
    <row r="30" spans="1:9" x14ac:dyDescent="0.35">
      <c r="A30" s="153"/>
      <c r="B30" s="157"/>
      <c r="C30" s="155"/>
      <c r="D30" s="185"/>
      <c r="E30" s="155"/>
      <c r="F30" s="156"/>
    </row>
    <row r="31" spans="1:9" x14ac:dyDescent="0.35">
      <c r="A31" s="153"/>
      <c r="B31" s="157"/>
      <c r="C31" s="155"/>
      <c r="D31" s="185"/>
      <c r="E31" s="155"/>
      <c r="F31" s="156"/>
    </row>
    <row r="32" spans="1:9" x14ac:dyDescent="0.35">
      <c r="A32" s="153"/>
      <c r="B32" s="157"/>
      <c r="C32" s="155"/>
      <c r="D32" s="185"/>
      <c r="E32" s="155"/>
      <c r="F32" s="156"/>
      <c r="I32" s="115"/>
    </row>
    <row r="33" spans="1:9" ht="15.5" x14ac:dyDescent="0.45">
      <c r="A33" s="153"/>
      <c r="B33" s="189" t="s">
        <v>191</v>
      </c>
      <c r="C33" s="190"/>
      <c r="D33" s="191"/>
      <c r="E33" s="190"/>
      <c r="F33" s="192">
        <f>SUM(F17:F32)</f>
        <v>0</v>
      </c>
      <c r="I33" s="115"/>
    </row>
    <row r="34" spans="1:9" x14ac:dyDescent="0.35">
      <c r="A34" s="153"/>
      <c r="B34" s="157"/>
      <c r="C34" s="155"/>
      <c r="D34" s="185"/>
      <c r="E34" s="155"/>
      <c r="F34" s="156"/>
    </row>
    <row r="35" spans="1:9" ht="28.5" x14ac:dyDescent="0.35">
      <c r="A35" s="181">
        <v>2</v>
      </c>
      <c r="B35" s="154" t="s">
        <v>175</v>
      </c>
      <c r="C35" s="155"/>
      <c r="D35" s="185"/>
      <c r="E35" s="155"/>
      <c r="F35" s="156"/>
    </row>
    <row r="36" spans="1:9" x14ac:dyDescent="0.35">
      <c r="A36" s="153"/>
      <c r="B36" s="157"/>
      <c r="C36" s="155"/>
      <c r="D36" s="185"/>
      <c r="E36" s="155"/>
      <c r="F36" s="156"/>
    </row>
    <row r="37" spans="1:9" x14ac:dyDescent="0.35">
      <c r="A37" s="153"/>
      <c r="B37" s="154" t="s">
        <v>31</v>
      </c>
      <c r="C37" s="155"/>
      <c r="D37" s="185"/>
      <c r="E37" s="155"/>
      <c r="F37" s="156"/>
    </row>
    <row r="38" spans="1:9" x14ac:dyDescent="0.35">
      <c r="A38" s="153"/>
      <c r="B38" s="157"/>
      <c r="C38" s="155"/>
      <c r="D38" s="185"/>
      <c r="E38" s="155"/>
      <c r="F38" s="156"/>
    </row>
    <row r="39" spans="1:9" ht="42.5" x14ac:dyDescent="0.35">
      <c r="A39" s="153"/>
      <c r="B39" s="157" t="s">
        <v>205</v>
      </c>
      <c r="C39" s="155"/>
      <c r="D39" s="185"/>
      <c r="E39" s="155"/>
      <c r="F39" s="156"/>
    </row>
    <row r="40" spans="1:9" x14ac:dyDescent="0.35">
      <c r="A40" s="153"/>
      <c r="B40" s="157"/>
      <c r="C40" s="155"/>
      <c r="D40" s="185"/>
      <c r="E40" s="155"/>
      <c r="F40" s="156"/>
    </row>
    <row r="41" spans="1:9" ht="28.5" x14ac:dyDescent="0.35">
      <c r="A41" s="153" t="s">
        <v>28</v>
      </c>
      <c r="B41" s="157" t="s">
        <v>199</v>
      </c>
      <c r="C41" s="155" t="s">
        <v>18</v>
      </c>
      <c r="D41" s="185">
        <v>1</v>
      </c>
      <c r="E41" s="155">
        <v>0</v>
      </c>
      <c r="F41" s="156">
        <f>D41*E41</f>
        <v>0</v>
      </c>
    </row>
    <row r="42" spans="1:9" x14ac:dyDescent="0.35">
      <c r="A42" s="153"/>
      <c r="B42" s="157"/>
      <c r="C42" s="155"/>
      <c r="D42" s="185"/>
      <c r="E42" s="155"/>
      <c r="F42" s="156"/>
    </row>
    <row r="43" spans="1:9" x14ac:dyDescent="0.35">
      <c r="A43" s="153"/>
      <c r="B43" s="154" t="s">
        <v>32</v>
      </c>
      <c r="C43" s="155"/>
      <c r="D43" s="185"/>
      <c r="E43" s="155"/>
      <c r="F43" s="156"/>
    </row>
    <row r="44" spans="1:9" x14ac:dyDescent="0.35">
      <c r="A44" s="153"/>
      <c r="B44" s="157"/>
      <c r="C44" s="155"/>
      <c r="D44" s="185"/>
      <c r="E44" s="155"/>
      <c r="F44" s="156"/>
    </row>
    <row r="45" spans="1:9" x14ac:dyDescent="0.35">
      <c r="A45" s="153"/>
      <c r="B45" s="157" t="s">
        <v>33</v>
      </c>
      <c r="C45" s="155"/>
      <c r="D45" s="185"/>
      <c r="E45" s="155"/>
      <c r="F45" s="156"/>
    </row>
    <row r="46" spans="1:9" x14ac:dyDescent="0.35">
      <c r="A46" s="153"/>
      <c r="B46" s="157"/>
      <c r="C46" s="155"/>
      <c r="D46" s="185"/>
      <c r="E46" s="155"/>
      <c r="F46" s="156"/>
    </row>
    <row r="47" spans="1:9" x14ac:dyDescent="0.35">
      <c r="A47" s="153" t="s">
        <v>29</v>
      </c>
      <c r="B47" s="157" t="s">
        <v>54</v>
      </c>
      <c r="C47" s="155" t="s">
        <v>18</v>
      </c>
      <c r="D47" s="185">
        <v>1</v>
      </c>
      <c r="E47" s="155">
        <v>0</v>
      </c>
      <c r="F47" s="156">
        <f t="shared" ref="F47" si="0">D47*E47</f>
        <v>0</v>
      </c>
    </row>
    <row r="48" spans="1:9" x14ac:dyDescent="0.35">
      <c r="A48" s="153"/>
      <c r="B48" s="157"/>
      <c r="C48" s="155"/>
      <c r="D48" s="185"/>
      <c r="E48" s="155"/>
      <c r="F48" s="156"/>
    </row>
    <row r="49" spans="1:6" ht="29.5" x14ac:dyDescent="0.45">
      <c r="A49" s="153"/>
      <c r="B49" s="189" t="s">
        <v>181</v>
      </c>
      <c r="C49" s="190"/>
      <c r="D49" s="191"/>
      <c r="E49" s="190"/>
      <c r="F49" s="192">
        <f>SUM(F41:F48)</f>
        <v>0</v>
      </c>
    </row>
    <row r="50" spans="1:6" x14ac:dyDescent="0.35">
      <c r="A50" s="153"/>
      <c r="B50" s="157"/>
      <c r="C50" s="155"/>
      <c r="D50" s="185"/>
      <c r="E50" s="155"/>
      <c r="F50" s="156"/>
    </row>
    <row r="51" spans="1:6" ht="42.5" x14ac:dyDescent="0.35">
      <c r="A51" s="153"/>
      <c r="B51" s="157" t="s">
        <v>34</v>
      </c>
      <c r="C51" s="155"/>
      <c r="D51" s="185"/>
      <c r="E51" s="155"/>
      <c r="F51" s="156"/>
    </row>
    <row r="52" spans="1:6" x14ac:dyDescent="0.35">
      <c r="A52" s="153"/>
      <c r="B52" s="157"/>
      <c r="C52" s="155"/>
      <c r="D52" s="185"/>
      <c r="E52" s="155"/>
      <c r="F52" s="156"/>
    </row>
    <row r="53" spans="1:6" x14ac:dyDescent="0.35">
      <c r="A53" s="153"/>
      <c r="B53" s="154" t="s">
        <v>35</v>
      </c>
      <c r="C53" s="155"/>
      <c r="D53" s="185"/>
      <c r="E53" s="155"/>
      <c r="F53" s="156"/>
    </row>
    <row r="54" spans="1:6" x14ac:dyDescent="0.35">
      <c r="A54" s="153"/>
      <c r="B54" s="157"/>
      <c r="C54" s="155"/>
      <c r="D54" s="185"/>
      <c r="E54" s="155"/>
      <c r="F54" s="156"/>
    </row>
    <row r="55" spans="1:6" ht="42.5" x14ac:dyDescent="0.35">
      <c r="A55" s="153"/>
      <c r="B55" s="157" t="s">
        <v>36</v>
      </c>
      <c r="C55" s="155"/>
      <c r="D55" s="185"/>
      <c r="E55" s="155"/>
      <c r="F55" s="156"/>
    </row>
    <row r="56" spans="1:6" x14ac:dyDescent="0.35">
      <c r="A56" s="153"/>
      <c r="B56" s="157"/>
      <c r="C56" s="155"/>
      <c r="D56" s="185"/>
      <c r="E56" s="155"/>
      <c r="F56" s="156"/>
    </row>
    <row r="57" spans="1:6" ht="28.5" x14ac:dyDescent="0.35">
      <c r="A57" s="153"/>
      <c r="B57" s="157" t="s">
        <v>37</v>
      </c>
      <c r="C57" s="155"/>
      <c r="D57" s="185"/>
      <c r="E57" s="155"/>
      <c r="F57" s="156"/>
    </row>
    <row r="58" spans="1:6" x14ac:dyDescent="0.35">
      <c r="A58" s="153"/>
      <c r="B58" s="157"/>
      <c r="C58" s="155"/>
      <c r="D58" s="185"/>
      <c r="E58" s="155"/>
      <c r="F58" s="156"/>
    </row>
    <row r="59" spans="1:6" x14ac:dyDescent="0.35">
      <c r="A59" s="153"/>
      <c r="B59" s="154" t="s">
        <v>38</v>
      </c>
      <c r="C59" s="155"/>
      <c r="D59" s="185"/>
      <c r="E59" s="155"/>
      <c r="F59" s="156"/>
    </row>
    <row r="60" spans="1:6" x14ac:dyDescent="0.35">
      <c r="A60" s="153"/>
      <c r="B60" s="157"/>
      <c r="C60" s="155"/>
      <c r="D60" s="185"/>
      <c r="E60" s="155"/>
      <c r="F60" s="156"/>
    </row>
    <row r="61" spans="1:6" ht="42.5" x14ac:dyDescent="0.35">
      <c r="A61" s="153"/>
      <c r="B61" s="157" t="s">
        <v>39</v>
      </c>
      <c r="C61" s="155"/>
      <c r="D61" s="185"/>
      <c r="E61" s="155"/>
      <c r="F61" s="156"/>
    </row>
    <row r="62" spans="1:6" x14ac:dyDescent="0.35">
      <c r="A62" s="153"/>
      <c r="B62" s="157"/>
      <c r="C62" s="155"/>
      <c r="D62" s="185"/>
      <c r="E62" s="155"/>
      <c r="F62" s="156"/>
    </row>
    <row r="63" spans="1:6" x14ac:dyDescent="0.35">
      <c r="A63" s="181">
        <v>3</v>
      </c>
      <c r="B63" s="154" t="s">
        <v>20</v>
      </c>
      <c r="C63" s="155"/>
      <c r="D63" s="185"/>
      <c r="E63" s="155"/>
      <c r="F63" s="156"/>
    </row>
    <row r="64" spans="1:6" x14ac:dyDescent="0.35">
      <c r="A64" s="153"/>
      <c r="B64" s="157"/>
      <c r="C64" s="155"/>
      <c r="D64" s="185"/>
      <c r="E64" s="155"/>
      <c r="F64" s="156"/>
    </row>
    <row r="65" spans="1:6" x14ac:dyDescent="0.35">
      <c r="A65" s="153"/>
      <c r="B65" s="157"/>
      <c r="C65" s="155"/>
      <c r="D65" s="185"/>
      <c r="E65" s="155"/>
      <c r="F65" s="156"/>
    </row>
    <row r="66" spans="1:6" x14ac:dyDescent="0.35">
      <c r="A66" s="153" t="s">
        <v>85</v>
      </c>
      <c r="B66" s="157" t="s">
        <v>21</v>
      </c>
      <c r="C66" s="155" t="s">
        <v>18</v>
      </c>
      <c r="D66" s="185">
        <v>2</v>
      </c>
      <c r="E66" s="155">
        <v>0</v>
      </c>
      <c r="F66" s="156">
        <f t="shared" ref="F66:F72" si="1">D66*E66</f>
        <v>0</v>
      </c>
    </row>
    <row r="67" spans="1:6" x14ac:dyDescent="0.35">
      <c r="A67" s="153"/>
      <c r="B67" s="157"/>
      <c r="C67" s="155"/>
      <c r="D67" s="185"/>
      <c r="E67" s="155"/>
      <c r="F67" s="156"/>
    </row>
    <row r="68" spans="1:6" x14ac:dyDescent="0.35">
      <c r="A68" s="153"/>
      <c r="B68" s="154" t="s">
        <v>22</v>
      </c>
      <c r="C68" s="155"/>
      <c r="D68" s="185"/>
      <c r="E68" s="155"/>
      <c r="F68" s="156"/>
    </row>
    <row r="69" spans="1:6" x14ac:dyDescent="0.35">
      <c r="A69" s="153"/>
      <c r="B69" s="157"/>
      <c r="C69" s="155"/>
      <c r="D69" s="185"/>
      <c r="E69" s="155"/>
      <c r="F69" s="156"/>
    </row>
    <row r="70" spans="1:6" ht="42.5" x14ac:dyDescent="0.35">
      <c r="A70" s="153" t="s">
        <v>87</v>
      </c>
      <c r="B70" s="157" t="s">
        <v>40</v>
      </c>
      <c r="C70" s="155" t="s">
        <v>16</v>
      </c>
      <c r="D70" s="185">
        <v>1</v>
      </c>
      <c r="E70" s="155">
        <v>0</v>
      </c>
      <c r="F70" s="156">
        <f t="shared" si="1"/>
        <v>0</v>
      </c>
    </row>
    <row r="71" spans="1:6" x14ac:dyDescent="0.35">
      <c r="A71" s="153"/>
      <c r="B71" s="157"/>
      <c r="C71" s="155"/>
      <c r="D71" s="185"/>
      <c r="E71" s="155"/>
      <c r="F71" s="156"/>
    </row>
    <row r="72" spans="1:6" ht="28.5" x14ac:dyDescent="0.35">
      <c r="A72" s="153"/>
      <c r="B72" s="157" t="s">
        <v>198</v>
      </c>
      <c r="C72" s="155" t="s">
        <v>24</v>
      </c>
      <c r="D72" s="185">
        <v>2</v>
      </c>
      <c r="E72" s="155">
        <v>0</v>
      </c>
      <c r="F72" s="156">
        <f t="shared" si="1"/>
        <v>0</v>
      </c>
    </row>
    <row r="73" spans="1:6" x14ac:dyDescent="0.35">
      <c r="A73" s="153"/>
      <c r="B73" s="157"/>
      <c r="C73" s="155"/>
      <c r="D73" s="185"/>
      <c r="E73" s="155"/>
      <c r="F73" s="156"/>
    </row>
    <row r="74" spans="1:6" ht="15.5" x14ac:dyDescent="0.45">
      <c r="A74" s="153"/>
      <c r="B74" s="189" t="s">
        <v>180</v>
      </c>
      <c r="C74" s="190"/>
      <c r="D74" s="191"/>
      <c r="E74" s="190"/>
      <c r="F74" s="193">
        <f>SUM(F65:F73)</f>
        <v>0</v>
      </c>
    </row>
    <row r="75" spans="1:6" x14ac:dyDescent="0.35">
      <c r="A75" s="153"/>
      <c r="B75" s="157"/>
      <c r="C75" s="155"/>
      <c r="D75" s="185"/>
      <c r="E75" s="155"/>
      <c r="F75" s="156"/>
    </row>
    <row r="76" spans="1:6" x14ac:dyDescent="0.35">
      <c r="A76" s="181">
        <v>4</v>
      </c>
      <c r="B76" s="154" t="s">
        <v>55</v>
      </c>
      <c r="C76" s="155"/>
      <c r="D76" s="185"/>
      <c r="E76" s="155"/>
      <c r="F76" s="156"/>
    </row>
    <row r="77" spans="1:6" x14ac:dyDescent="0.35">
      <c r="A77" s="153"/>
      <c r="B77" s="157"/>
      <c r="C77" s="155"/>
      <c r="D77" s="185"/>
      <c r="E77" s="155"/>
      <c r="F77" s="156"/>
    </row>
    <row r="78" spans="1:6" x14ac:dyDescent="0.35">
      <c r="A78" s="153"/>
      <c r="B78" s="157" t="s">
        <v>56</v>
      </c>
      <c r="C78" s="155"/>
      <c r="D78" s="185"/>
      <c r="E78" s="155"/>
      <c r="F78" s="156"/>
    </row>
    <row r="79" spans="1:6" x14ac:dyDescent="0.35">
      <c r="A79" s="153"/>
      <c r="B79" s="157"/>
      <c r="C79" s="155"/>
      <c r="D79" s="185"/>
      <c r="E79" s="155"/>
      <c r="F79" s="156"/>
    </row>
    <row r="80" spans="1:6" x14ac:dyDescent="0.35">
      <c r="A80" s="153"/>
      <c r="B80" s="157" t="s">
        <v>57</v>
      </c>
      <c r="C80" s="155"/>
      <c r="D80" s="185"/>
      <c r="E80" s="155"/>
      <c r="F80" s="156"/>
    </row>
    <row r="81" spans="1:6" x14ac:dyDescent="0.35">
      <c r="A81" s="153"/>
      <c r="B81" s="157"/>
      <c r="C81" s="155"/>
      <c r="D81" s="185"/>
      <c r="E81" s="155"/>
      <c r="F81" s="156"/>
    </row>
    <row r="82" spans="1:6" x14ac:dyDescent="0.35">
      <c r="A82" s="153" t="s">
        <v>28</v>
      </c>
      <c r="B82" s="157" t="s">
        <v>58</v>
      </c>
      <c r="C82" s="155" t="s">
        <v>14</v>
      </c>
      <c r="D82" s="185">
        <v>25</v>
      </c>
      <c r="E82" s="155">
        <v>0</v>
      </c>
      <c r="F82" s="156">
        <f>D82*E82</f>
        <v>0</v>
      </c>
    </row>
    <row r="83" spans="1:6" x14ac:dyDescent="0.35">
      <c r="A83" s="153"/>
      <c r="B83" s="157"/>
      <c r="C83" s="155"/>
      <c r="D83" s="185"/>
      <c r="E83" s="155"/>
      <c r="F83" s="156"/>
    </row>
    <row r="84" spans="1:6" x14ac:dyDescent="0.35">
      <c r="A84" s="153"/>
      <c r="B84" s="157"/>
      <c r="C84" s="155"/>
      <c r="D84" s="185"/>
      <c r="E84" s="155"/>
      <c r="F84" s="156"/>
    </row>
    <row r="85" spans="1:6" ht="29.5" x14ac:dyDescent="0.45">
      <c r="A85" s="153"/>
      <c r="B85" s="189" t="s">
        <v>182</v>
      </c>
      <c r="C85" s="190"/>
      <c r="D85" s="191"/>
      <c r="E85" s="190"/>
      <c r="F85" s="193">
        <f>SUM(F82:F84)</f>
        <v>0</v>
      </c>
    </row>
    <row r="86" spans="1:6" x14ac:dyDescent="0.35">
      <c r="A86" s="153"/>
      <c r="B86" s="157"/>
      <c r="C86" s="155"/>
      <c r="D86" s="185"/>
      <c r="E86" s="155"/>
      <c r="F86" s="156"/>
    </row>
    <row r="87" spans="1:6" x14ac:dyDescent="0.35">
      <c r="A87" s="181">
        <v>5</v>
      </c>
      <c r="B87" s="154" t="s">
        <v>41</v>
      </c>
      <c r="C87" s="155"/>
      <c r="D87" s="185"/>
      <c r="E87" s="155"/>
      <c r="F87" s="156"/>
    </row>
    <row r="88" spans="1:6" x14ac:dyDescent="0.35">
      <c r="A88" s="153"/>
      <c r="B88" s="157"/>
      <c r="C88" s="155"/>
      <c r="D88" s="185"/>
      <c r="E88" s="155"/>
      <c r="F88" s="156"/>
    </row>
    <row r="89" spans="1:6" ht="28.5" x14ac:dyDescent="0.35">
      <c r="A89" s="153"/>
      <c r="B89" s="157" t="s">
        <v>59</v>
      </c>
      <c r="C89" s="155"/>
      <c r="D89" s="185"/>
      <c r="E89" s="155"/>
      <c r="F89" s="156"/>
    </row>
    <row r="90" spans="1:6" x14ac:dyDescent="0.35">
      <c r="A90" s="153"/>
      <c r="B90" s="157"/>
      <c r="C90" s="155"/>
      <c r="D90" s="185"/>
      <c r="E90" s="155"/>
      <c r="F90" s="156"/>
    </row>
    <row r="91" spans="1:6" x14ac:dyDescent="0.35">
      <c r="A91" s="153" t="s">
        <v>28</v>
      </c>
      <c r="B91" s="157" t="s">
        <v>60</v>
      </c>
      <c r="C91" s="155" t="s">
        <v>14</v>
      </c>
      <c r="D91" s="185">
        <v>25</v>
      </c>
      <c r="E91" s="155">
        <v>0</v>
      </c>
      <c r="F91" s="156">
        <f>D91*E91</f>
        <v>0</v>
      </c>
    </row>
    <row r="92" spans="1:6" x14ac:dyDescent="0.35">
      <c r="A92" s="153"/>
      <c r="B92" s="157"/>
      <c r="C92" s="155"/>
      <c r="D92" s="185"/>
      <c r="E92" s="155"/>
      <c r="F92" s="156"/>
    </row>
    <row r="93" spans="1:6" x14ac:dyDescent="0.35">
      <c r="A93" s="153" t="s">
        <v>15</v>
      </c>
      <c r="B93" s="157" t="s">
        <v>202</v>
      </c>
      <c r="C93" s="155" t="s">
        <v>23</v>
      </c>
      <c r="D93" s="185">
        <v>1</v>
      </c>
      <c r="E93" s="155">
        <v>0</v>
      </c>
      <c r="F93" s="156">
        <f>D93*E93</f>
        <v>0</v>
      </c>
    </row>
    <row r="94" spans="1:6" x14ac:dyDescent="0.35">
      <c r="A94" s="153"/>
      <c r="B94" s="157"/>
      <c r="C94" s="155"/>
      <c r="D94" s="185"/>
      <c r="E94" s="155"/>
      <c r="F94" s="156"/>
    </row>
    <row r="95" spans="1:6" x14ac:dyDescent="0.35">
      <c r="A95" s="153"/>
      <c r="B95" s="157"/>
      <c r="C95" s="155"/>
      <c r="D95" s="185"/>
      <c r="E95" s="155"/>
      <c r="F95" s="156"/>
    </row>
    <row r="96" spans="1:6" ht="15.5" x14ac:dyDescent="0.45">
      <c r="A96" s="153"/>
      <c r="B96" s="189" t="s">
        <v>192</v>
      </c>
      <c r="C96" s="190"/>
      <c r="D96" s="191"/>
      <c r="E96" s="190"/>
      <c r="F96" s="193">
        <f>SUM(F91:F95)</f>
        <v>0</v>
      </c>
    </row>
    <row r="97" spans="1:6" x14ac:dyDescent="0.35">
      <c r="A97" s="153"/>
      <c r="B97" s="157"/>
      <c r="C97" s="155"/>
      <c r="D97" s="185"/>
      <c r="E97" s="155"/>
      <c r="F97" s="156"/>
    </row>
    <row r="98" spans="1:6" x14ac:dyDescent="0.35">
      <c r="A98" s="153"/>
      <c r="B98" s="157"/>
      <c r="C98" s="155"/>
      <c r="D98" s="185"/>
      <c r="E98" s="155"/>
      <c r="F98" s="156"/>
    </row>
    <row r="99" spans="1:6" x14ac:dyDescent="0.35">
      <c r="A99" s="153"/>
      <c r="B99" s="157"/>
      <c r="C99" s="155"/>
      <c r="D99" s="186"/>
      <c r="E99" s="155"/>
      <c r="F99" s="156"/>
    </row>
    <row r="100" spans="1:6" x14ac:dyDescent="0.35">
      <c r="A100" s="153"/>
      <c r="B100" s="157"/>
      <c r="C100" s="155"/>
      <c r="D100" s="186"/>
      <c r="E100" s="155"/>
      <c r="F100" s="156"/>
    </row>
    <row r="101" spans="1:6" x14ac:dyDescent="0.35">
      <c r="A101" s="153"/>
      <c r="B101" s="157"/>
      <c r="C101" s="155"/>
      <c r="D101" s="186"/>
      <c r="E101" s="155"/>
      <c r="F101" s="156"/>
    </row>
    <row r="102" spans="1:6" x14ac:dyDescent="0.35">
      <c r="A102" s="153"/>
      <c r="B102" s="157"/>
      <c r="C102" s="155"/>
      <c r="D102" s="186"/>
      <c r="E102" s="155"/>
      <c r="F102" s="156"/>
    </row>
    <row r="103" spans="1:6" x14ac:dyDescent="0.35">
      <c r="A103" s="153"/>
      <c r="B103" s="157"/>
      <c r="C103" s="155"/>
      <c r="D103" s="185"/>
      <c r="E103" s="155"/>
      <c r="F103" s="156"/>
    </row>
    <row r="104" spans="1:6" x14ac:dyDescent="0.35">
      <c r="A104" s="153"/>
      <c r="B104" s="157"/>
      <c r="C104" s="155"/>
      <c r="D104" s="185"/>
      <c r="E104" s="155"/>
      <c r="F104" s="156"/>
    </row>
    <row r="105" spans="1:6" x14ac:dyDescent="0.35">
      <c r="A105" s="153"/>
      <c r="B105" s="157"/>
      <c r="C105" s="155"/>
      <c r="D105" s="185"/>
      <c r="E105" s="158"/>
      <c r="F105" s="156"/>
    </row>
    <row r="106" spans="1:6" x14ac:dyDescent="0.35">
      <c r="A106" s="153"/>
      <c r="B106" s="157"/>
      <c r="C106" s="155"/>
      <c r="D106" s="185"/>
      <c r="E106" s="155"/>
      <c r="F106" s="156"/>
    </row>
    <row r="107" spans="1:6" x14ac:dyDescent="0.35">
      <c r="A107" s="153"/>
      <c r="B107" s="157"/>
      <c r="C107" s="155"/>
      <c r="D107" s="185"/>
      <c r="E107" s="155"/>
      <c r="F107" s="156"/>
    </row>
    <row r="108" spans="1:6" x14ac:dyDescent="0.35">
      <c r="A108" s="153"/>
      <c r="B108" s="157"/>
      <c r="C108" s="155"/>
      <c r="D108" s="185"/>
      <c r="E108" s="155"/>
      <c r="F108" s="156"/>
    </row>
    <row r="109" spans="1:6" ht="15.5" x14ac:dyDescent="0.45">
      <c r="A109" s="153">
        <v>1</v>
      </c>
      <c r="B109" s="173" t="s">
        <v>200</v>
      </c>
      <c r="C109" s="174" t="s">
        <v>42</v>
      </c>
      <c r="D109" s="201">
        <v>43772</v>
      </c>
      <c r="E109" s="174"/>
      <c r="F109" s="202">
        <f>SUM(F98:F108)</f>
        <v>0</v>
      </c>
    </row>
    <row r="110" spans="1:6" ht="15.5" x14ac:dyDescent="0.45">
      <c r="A110" s="171"/>
      <c r="B110" s="168"/>
      <c r="C110" s="171"/>
      <c r="D110" s="187"/>
      <c r="E110" s="171"/>
      <c r="F110" s="17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sheetPr>
  <dimension ref="A1:J27"/>
  <sheetViews>
    <sheetView tabSelected="1" topLeftCell="A2" zoomScaleNormal="100" workbookViewId="0">
      <selection activeCell="E10" sqref="E10"/>
    </sheetView>
  </sheetViews>
  <sheetFormatPr defaultColWidth="8.90625" defaultRowHeight="14.5" x14ac:dyDescent="0.35"/>
  <cols>
    <col min="1" max="1" width="6.36328125" style="15" customWidth="1"/>
    <col min="2" max="2" width="57.54296875" style="19" customWidth="1"/>
    <col min="3" max="3" width="8.90625" style="15"/>
    <col min="4" max="4" width="19.08984375" style="15" customWidth="1"/>
    <col min="5" max="5" width="14.81640625" style="15" customWidth="1"/>
    <col min="6" max="6" width="21.453125" style="121" customWidth="1"/>
    <col min="7" max="7" width="13.90625" style="116" customWidth="1"/>
    <col min="8" max="8" width="8.90625" style="15"/>
    <col min="9" max="9" width="15.90625" style="15" customWidth="1"/>
    <col min="10" max="16384" width="8.90625" style="15"/>
  </cols>
  <sheetData>
    <row r="1" spans="1:10" ht="36.65" customHeight="1" thickBot="1" x14ac:dyDescent="0.4">
      <c r="A1" s="208" t="s">
        <v>188</v>
      </c>
      <c r="B1" s="209"/>
      <c r="C1" s="209"/>
      <c r="D1" s="209"/>
      <c r="E1" s="210"/>
    </row>
    <row r="2" spans="1:10" s="116" customFormat="1" x14ac:dyDescent="0.35">
      <c r="A2" s="159"/>
      <c r="B2" s="177"/>
      <c r="C2" s="159"/>
      <c r="D2" s="159"/>
      <c r="E2" s="159"/>
      <c r="F2" s="156"/>
      <c r="H2" s="15"/>
      <c r="I2" s="15"/>
      <c r="J2" s="15"/>
    </row>
    <row r="3" spans="1:10" s="116" customFormat="1" ht="15.5" x14ac:dyDescent="0.45">
      <c r="A3" s="174"/>
      <c r="B3" s="178" t="s">
        <v>183</v>
      </c>
      <c r="C3" s="179" t="s">
        <v>187</v>
      </c>
      <c r="D3" s="179" t="s">
        <v>186</v>
      </c>
      <c r="E3" s="179" t="s">
        <v>11</v>
      </c>
      <c r="F3" s="166"/>
      <c r="H3" s="15"/>
      <c r="I3" s="15"/>
      <c r="J3" s="15"/>
    </row>
    <row r="4" spans="1:10" s="116" customFormat="1" x14ac:dyDescent="0.35">
      <c r="A4" s="203">
        <v>1</v>
      </c>
      <c r="B4" s="173" t="s">
        <v>43</v>
      </c>
      <c r="C4" s="174" t="s">
        <v>42</v>
      </c>
      <c r="D4" s="176">
        <v>43745</v>
      </c>
      <c r="E4" s="180" t="e">
        <f>'MAIN BOQ'!#REF!</f>
        <v>#REF!</v>
      </c>
      <c r="F4" s="156"/>
      <c r="H4" s="15"/>
      <c r="I4" s="15"/>
      <c r="J4" s="15"/>
    </row>
    <row r="5" spans="1:10" s="116" customFormat="1" x14ac:dyDescent="0.35">
      <c r="A5" s="203"/>
      <c r="B5" s="173"/>
      <c r="C5" s="174"/>
      <c r="D5" s="174"/>
      <c r="E5" s="174"/>
      <c r="F5" s="156"/>
      <c r="H5" s="15"/>
      <c r="I5" s="15"/>
      <c r="J5" s="15"/>
    </row>
    <row r="6" spans="1:10" s="116" customFormat="1" x14ac:dyDescent="0.35">
      <c r="A6" s="203">
        <v>2</v>
      </c>
      <c r="B6" s="173" t="s">
        <v>193</v>
      </c>
      <c r="C6" s="174" t="s">
        <v>42</v>
      </c>
      <c r="D6" s="176">
        <v>43745</v>
      </c>
      <c r="E6" s="180">
        <f>'MAIN BOQ'!F33</f>
        <v>0</v>
      </c>
      <c r="F6" s="156"/>
      <c r="H6" s="15"/>
      <c r="I6" s="15"/>
      <c r="J6" s="15"/>
    </row>
    <row r="7" spans="1:10" s="116" customFormat="1" x14ac:dyDescent="0.35">
      <c r="A7" s="203"/>
      <c r="B7" s="173"/>
      <c r="C7" s="174"/>
      <c r="D7" s="174"/>
      <c r="E7" s="174"/>
      <c r="F7" s="156"/>
      <c r="H7" s="15"/>
      <c r="I7" s="15"/>
      <c r="J7" s="15"/>
    </row>
    <row r="8" spans="1:10" s="116" customFormat="1" x14ac:dyDescent="0.35">
      <c r="A8" s="203">
        <v>3</v>
      </c>
      <c r="B8" s="173" t="s">
        <v>30</v>
      </c>
      <c r="C8" s="174" t="s">
        <v>42</v>
      </c>
      <c r="D8" s="176">
        <v>43745</v>
      </c>
      <c r="E8" s="180">
        <f>'MAIN BOQ'!F49</f>
        <v>0</v>
      </c>
      <c r="F8" s="156"/>
      <c r="H8" s="15"/>
      <c r="I8" s="15"/>
      <c r="J8" s="15"/>
    </row>
    <row r="9" spans="1:10" s="116" customFormat="1" x14ac:dyDescent="0.35">
      <c r="A9" s="203"/>
      <c r="B9" s="173"/>
      <c r="C9" s="174"/>
      <c r="D9" s="174"/>
      <c r="E9" s="174"/>
      <c r="F9" s="156"/>
      <c r="H9" s="15"/>
      <c r="I9" s="15"/>
      <c r="J9" s="15"/>
    </row>
    <row r="10" spans="1:10" s="116" customFormat="1" x14ac:dyDescent="0.35">
      <c r="A10" s="203">
        <v>4</v>
      </c>
      <c r="B10" s="173" t="s">
        <v>20</v>
      </c>
      <c r="C10" s="174" t="s">
        <v>42</v>
      </c>
      <c r="D10" s="176">
        <v>43745</v>
      </c>
      <c r="E10" s="180">
        <f>'MAIN BOQ'!F74</f>
        <v>0</v>
      </c>
      <c r="F10" s="156"/>
      <c r="H10" s="15"/>
      <c r="I10" s="15"/>
      <c r="J10" s="15"/>
    </row>
    <row r="11" spans="1:10" s="116" customFormat="1" x14ac:dyDescent="0.35">
      <c r="A11" s="203"/>
      <c r="B11" s="173"/>
      <c r="C11" s="174"/>
      <c r="D11" s="174"/>
      <c r="E11" s="174"/>
      <c r="F11" s="156"/>
      <c r="H11" s="15"/>
      <c r="I11" s="15"/>
      <c r="J11" s="15"/>
    </row>
    <row r="12" spans="1:10" s="116" customFormat="1" x14ac:dyDescent="0.35">
      <c r="A12" s="203">
        <v>5</v>
      </c>
      <c r="B12" s="173" t="s">
        <v>55</v>
      </c>
      <c r="C12" s="174" t="s">
        <v>42</v>
      </c>
      <c r="D12" s="176">
        <v>43745</v>
      </c>
      <c r="E12" s="180">
        <f>'MAIN BOQ'!F85</f>
        <v>0</v>
      </c>
      <c r="F12" s="156"/>
      <c r="H12" s="15"/>
      <c r="I12" s="15"/>
      <c r="J12" s="15"/>
    </row>
    <row r="13" spans="1:10" s="116" customFormat="1" x14ac:dyDescent="0.35">
      <c r="A13" s="203"/>
      <c r="B13" s="173"/>
      <c r="C13" s="174"/>
      <c r="D13" s="174"/>
      <c r="E13" s="174"/>
      <c r="F13" s="156"/>
      <c r="H13" s="15"/>
      <c r="I13" s="15"/>
      <c r="J13" s="15"/>
    </row>
    <row r="14" spans="1:10" s="116" customFormat="1" x14ac:dyDescent="0.35">
      <c r="A14" s="203">
        <v>6</v>
      </c>
      <c r="B14" s="173" t="s">
        <v>41</v>
      </c>
      <c r="C14" s="174" t="s">
        <v>42</v>
      </c>
      <c r="D14" s="176">
        <v>43745</v>
      </c>
      <c r="E14" s="180">
        <f>'MAIN BOQ'!F96</f>
        <v>0</v>
      </c>
      <c r="F14" s="156"/>
      <c r="H14" s="15"/>
      <c r="I14" s="15"/>
      <c r="J14" s="15"/>
    </row>
    <row r="15" spans="1:10" s="116" customFormat="1" x14ac:dyDescent="0.35">
      <c r="A15" s="174"/>
      <c r="B15" s="175"/>
      <c r="C15" s="174"/>
      <c r="D15" s="176"/>
      <c r="E15" s="174"/>
      <c r="F15" s="156"/>
      <c r="H15" s="15"/>
      <c r="I15" s="15"/>
      <c r="J15" s="15"/>
    </row>
    <row r="16" spans="1:10" s="116" customFormat="1" ht="15.5" x14ac:dyDescent="0.45">
      <c r="A16" s="174"/>
      <c r="B16" s="194" t="s">
        <v>184</v>
      </c>
      <c r="C16" s="195"/>
      <c r="D16" s="195"/>
      <c r="E16" s="196" t="e">
        <f>SUM(E4:E15)</f>
        <v>#REF!</v>
      </c>
      <c r="F16" s="169"/>
      <c r="H16" s="15"/>
      <c r="I16" s="15"/>
      <c r="J16" s="15"/>
    </row>
    <row r="17" spans="1:10" s="116" customFormat="1" ht="15.5" x14ac:dyDescent="0.45">
      <c r="A17" s="174"/>
      <c r="B17" s="173"/>
      <c r="C17" s="174"/>
      <c r="D17" s="174"/>
      <c r="E17" s="182"/>
      <c r="F17" s="169"/>
      <c r="H17" s="15"/>
      <c r="I17" s="15"/>
      <c r="J17" s="15"/>
    </row>
    <row r="18" spans="1:10" s="116" customFormat="1" ht="15.5" x14ac:dyDescent="0.45">
      <c r="A18" s="174"/>
      <c r="B18" s="173"/>
      <c r="C18" s="174"/>
      <c r="D18" s="174"/>
      <c r="E18" s="182"/>
      <c r="F18" s="169"/>
      <c r="H18" s="15"/>
      <c r="I18" s="15"/>
      <c r="J18" s="15"/>
    </row>
    <row r="19" spans="1:10" s="116" customFormat="1" ht="15.5" x14ac:dyDescent="0.45">
      <c r="A19" s="174"/>
      <c r="B19" s="194" t="s">
        <v>204</v>
      </c>
      <c r="C19" s="195"/>
      <c r="D19" s="195"/>
      <c r="E19" s="197" t="e">
        <f>7.5%*E16</f>
        <v>#REF!</v>
      </c>
      <c r="F19" s="169"/>
      <c r="H19" s="15"/>
      <c r="I19" s="15"/>
      <c r="J19" s="15"/>
    </row>
    <row r="20" spans="1:10" s="116" customFormat="1" ht="15.5" x14ac:dyDescent="0.45">
      <c r="A20" s="174"/>
      <c r="B20" s="173"/>
      <c r="C20" s="174"/>
      <c r="D20" s="174"/>
      <c r="E20" s="182"/>
      <c r="F20" s="169"/>
      <c r="H20" s="15"/>
      <c r="I20" s="15"/>
      <c r="J20" s="15"/>
    </row>
    <row r="21" spans="1:10" s="116" customFormat="1" ht="15.5" x14ac:dyDescent="0.45">
      <c r="A21" s="174"/>
      <c r="B21" s="173"/>
      <c r="C21" s="174"/>
      <c r="D21" s="174"/>
      <c r="E21" s="182"/>
      <c r="F21" s="169"/>
      <c r="H21" s="15"/>
      <c r="I21" s="15"/>
      <c r="J21" s="15"/>
    </row>
    <row r="22" spans="1:10" s="116" customFormat="1" ht="22.25" customHeight="1" x14ac:dyDescent="0.45">
      <c r="A22" s="174"/>
      <c r="B22" s="194" t="s">
        <v>194</v>
      </c>
      <c r="C22" s="195"/>
      <c r="D22" s="195"/>
      <c r="E22" s="196" t="e">
        <f>12%*(E19+E16)</f>
        <v>#REF!</v>
      </c>
      <c r="F22" s="169"/>
      <c r="H22" s="15"/>
      <c r="I22" s="15"/>
      <c r="J22" s="15"/>
    </row>
    <row r="23" spans="1:10" s="116" customFormat="1" ht="15.5" x14ac:dyDescent="0.45">
      <c r="A23" s="174"/>
      <c r="B23" s="173"/>
      <c r="C23" s="174"/>
      <c r="D23" s="174"/>
      <c r="E23" s="182"/>
      <c r="F23" s="169"/>
      <c r="H23" s="15"/>
      <c r="I23" s="15"/>
      <c r="J23" s="15"/>
    </row>
    <row r="24" spans="1:10" s="116" customFormat="1" ht="15.5" x14ac:dyDescent="0.45">
      <c r="A24" s="174"/>
      <c r="B24" s="173"/>
      <c r="C24" s="174"/>
      <c r="D24" s="174"/>
      <c r="E24" s="182"/>
      <c r="F24" s="169"/>
      <c r="H24" s="15"/>
      <c r="I24" s="15"/>
      <c r="J24" s="15"/>
    </row>
    <row r="25" spans="1:10" s="116" customFormat="1" x14ac:dyDescent="0.35">
      <c r="A25" s="174"/>
      <c r="B25" s="175"/>
      <c r="C25" s="174"/>
      <c r="D25" s="174"/>
      <c r="E25" s="174"/>
      <c r="F25" s="156"/>
      <c r="H25" s="15"/>
      <c r="I25" s="15"/>
      <c r="J25" s="15"/>
    </row>
    <row r="26" spans="1:10" s="116" customFormat="1" ht="22.25" customHeight="1" x14ac:dyDescent="0.45">
      <c r="A26" s="174"/>
      <c r="B26" s="198" t="s">
        <v>185</v>
      </c>
      <c r="C26" s="199"/>
      <c r="D26" s="199"/>
      <c r="E26" s="200" t="e">
        <f>SUM(E16:E25)</f>
        <v>#REF!</v>
      </c>
      <c r="F26" s="170"/>
      <c r="H26" s="15"/>
      <c r="I26" s="15"/>
      <c r="J26" s="15"/>
    </row>
    <row r="27" spans="1:10" s="116" customFormat="1" ht="15.5" x14ac:dyDescent="0.45">
      <c r="A27" s="171"/>
      <c r="B27" s="168"/>
      <c r="C27" s="171"/>
      <c r="D27" s="171"/>
      <c r="E27" s="171"/>
      <c r="F27" s="172"/>
      <c r="H27" s="15"/>
      <c r="I27" s="15"/>
      <c r="J27" s="15"/>
    </row>
  </sheetData>
  <mergeCells count="1">
    <mergeCell ref="A1:E1"/>
  </mergeCells>
  <phoneticPr fontId="43"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I3676"/>
  <sheetViews>
    <sheetView topLeftCell="C160" zoomScale="66" zoomScaleNormal="66" zoomScalePageLayoutView="51" workbookViewId="0">
      <selection activeCell="J175" sqref="J175"/>
    </sheetView>
  </sheetViews>
  <sheetFormatPr defaultColWidth="9.08984375" defaultRowHeight="20" x14ac:dyDescent="0.4"/>
  <cols>
    <col min="1" max="1" width="13.90625" style="56" customWidth="1"/>
    <col min="2" max="2" width="91.453125" style="57" customWidth="1"/>
    <col min="3" max="3" width="14.453125" style="58" customWidth="1"/>
    <col min="4" max="4" width="15.08984375" style="59" customWidth="1"/>
    <col min="5" max="5" width="23.08984375" style="136" customWidth="1"/>
    <col min="6" max="6" width="30.453125" style="112" customWidth="1"/>
    <col min="7" max="7" width="60" style="143" customWidth="1"/>
    <col min="8" max="8" width="9.08984375" style="25"/>
    <col min="9" max="9" width="21.36328125" style="25" customWidth="1"/>
    <col min="10" max="10" width="11.6328125" style="25" customWidth="1"/>
    <col min="11" max="16384" width="9.08984375" style="25"/>
  </cols>
  <sheetData>
    <row r="1" spans="1:6" ht="29.5" x14ac:dyDescent="0.55000000000000004">
      <c r="A1" s="21"/>
      <c r="B1" s="22" t="s">
        <v>113</v>
      </c>
      <c r="C1" s="23"/>
      <c r="D1" s="24"/>
      <c r="E1" s="123"/>
      <c r="F1" s="101"/>
    </row>
    <row r="2" spans="1:6" ht="26" x14ac:dyDescent="0.4">
      <c r="A2" s="90"/>
      <c r="B2" s="76" t="s">
        <v>125</v>
      </c>
      <c r="C2" s="91"/>
      <c r="D2" s="92"/>
      <c r="E2" s="124"/>
      <c r="F2" s="102"/>
    </row>
    <row r="3" spans="1:6" x14ac:dyDescent="0.4">
      <c r="A3" s="26" t="s">
        <v>114</v>
      </c>
      <c r="B3" s="27" t="s">
        <v>47</v>
      </c>
      <c r="C3" s="28" t="s">
        <v>48</v>
      </c>
      <c r="D3" s="29" t="s">
        <v>115</v>
      </c>
      <c r="E3" s="125" t="s">
        <v>10</v>
      </c>
      <c r="F3" s="103" t="s">
        <v>11</v>
      </c>
    </row>
    <row r="4" spans="1:6" ht="135.65" customHeight="1" x14ac:dyDescent="0.4">
      <c r="A4" s="34" t="s">
        <v>13</v>
      </c>
      <c r="B4" s="117" t="s">
        <v>116</v>
      </c>
      <c r="C4" s="77" t="s">
        <v>117</v>
      </c>
      <c r="D4" s="78">
        <v>24.4</v>
      </c>
      <c r="E4" s="126">
        <v>150</v>
      </c>
      <c r="F4" s="104">
        <f>D4*E4</f>
        <v>3660</v>
      </c>
    </row>
    <row r="5" spans="1:6" ht="85.25" customHeight="1" x14ac:dyDescent="0.4">
      <c r="A5" s="34" t="s">
        <v>15</v>
      </c>
      <c r="B5" s="117" t="s">
        <v>118</v>
      </c>
      <c r="C5" s="77" t="s">
        <v>117</v>
      </c>
      <c r="D5" s="78">
        <v>24.4</v>
      </c>
      <c r="E5" s="126">
        <v>85</v>
      </c>
      <c r="F5" s="104">
        <f t="shared" ref="F5:F11" si="0">D5*E5</f>
        <v>2074</v>
      </c>
    </row>
    <row r="6" spans="1:6" ht="79.25" customHeight="1" x14ac:dyDescent="0.4">
      <c r="A6" s="34" t="s">
        <v>17</v>
      </c>
      <c r="B6" s="37" t="s">
        <v>119</v>
      </c>
      <c r="C6" s="77" t="s">
        <v>117</v>
      </c>
      <c r="D6" s="78">
        <v>10.35</v>
      </c>
      <c r="E6" s="126">
        <v>85</v>
      </c>
      <c r="F6" s="104">
        <f t="shared" si="0"/>
        <v>879.75</v>
      </c>
    </row>
    <row r="7" spans="1:6" ht="42.65" customHeight="1" x14ac:dyDescent="0.4">
      <c r="A7" s="34" t="s">
        <v>85</v>
      </c>
      <c r="B7" s="37" t="s">
        <v>120</v>
      </c>
      <c r="C7" s="77" t="s">
        <v>121</v>
      </c>
      <c r="D7" s="78">
        <v>50</v>
      </c>
      <c r="E7" s="126">
        <v>80</v>
      </c>
      <c r="F7" s="104">
        <f t="shared" si="0"/>
        <v>4000</v>
      </c>
    </row>
    <row r="8" spans="1:6" ht="42.65" customHeight="1" x14ac:dyDescent="0.4">
      <c r="A8" s="34" t="s">
        <v>87</v>
      </c>
      <c r="B8" s="37" t="s">
        <v>126</v>
      </c>
      <c r="C8" s="77" t="s">
        <v>117</v>
      </c>
      <c r="D8" s="78">
        <v>87</v>
      </c>
      <c r="E8" s="126">
        <v>30</v>
      </c>
      <c r="F8" s="104">
        <f t="shared" si="0"/>
        <v>2610</v>
      </c>
    </row>
    <row r="9" spans="1:6" ht="22.25" customHeight="1" x14ac:dyDescent="0.4">
      <c r="A9" s="34"/>
      <c r="B9" s="37" t="s">
        <v>127</v>
      </c>
      <c r="C9" s="77"/>
      <c r="D9" s="78"/>
      <c r="E9" s="126"/>
      <c r="F9" s="104">
        <f t="shared" si="0"/>
        <v>0</v>
      </c>
    </row>
    <row r="10" spans="1:6" x14ac:dyDescent="0.4">
      <c r="A10" s="34"/>
      <c r="B10" s="37"/>
      <c r="C10" s="77"/>
      <c r="D10" s="78"/>
      <c r="E10" s="126"/>
      <c r="F10" s="104"/>
    </row>
    <row r="11" spans="1:6" x14ac:dyDescent="0.4">
      <c r="A11" s="34" t="s">
        <v>93</v>
      </c>
      <c r="B11" s="37" t="s">
        <v>122</v>
      </c>
      <c r="C11" s="77" t="s">
        <v>23</v>
      </c>
      <c r="D11" s="78">
        <v>1</v>
      </c>
      <c r="E11" s="126">
        <v>25240</v>
      </c>
      <c r="F11" s="104">
        <f t="shared" si="0"/>
        <v>25240</v>
      </c>
    </row>
    <row r="12" spans="1:6" x14ac:dyDescent="0.4">
      <c r="A12" s="34"/>
      <c r="B12" s="37"/>
      <c r="C12" s="77"/>
      <c r="D12" s="78"/>
      <c r="E12" s="126"/>
      <c r="F12" s="104"/>
    </row>
    <row r="13" spans="1:6" x14ac:dyDescent="0.4">
      <c r="A13" s="66"/>
      <c r="B13" s="25"/>
      <c r="C13" s="67"/>
      <c r="D13" s="87"/>
      <c r="E13" s="127"/>
      <c r="F13" s="105"/>
    </row>
    <row r="14" spans="1:6" x14ac:dyDescent="0.4">
      <c r="A14" s="99"/>
      <c r="B14" s="100" t="s">
        <v>123</v>
      </c>
      <c r="C14" s="98"/>
      <c r="D14" s="97"/>
      <c r="E14" s="128"/>
      <c r="F14" s="106">
        <f>SUM(F4:F12)</f>
        <v>38463.75</v>
      </c>
    </row>
    <row r="15" spans="1:6" x14ac:dyDescent="0.4">
      <c r="A15" s="64"/>
      <c r="B15" s="65"/>
      <c r="C15" s="89"/>
      <c r="D15" s="88"/>
      <c r="E15" s="129"/>
      <c r="F15" s="107"/>
    </row>
    <row r="16" spans="1:6" ht="26" x14ac:dyDescent="0.4">
      <c r="A16" s="64"/>
      <c r="B16" s="76" t="s">
        <v>128</v>
      </c>
      <c r="C16" s="89"/>
      <c r="D16" s="88"/>
      <c r="E16" s="129"/>
      <c r="F16" s="107"/>
    </row>
    <row r="17" spans="1:6" x14ac:dyDescent="0.4">
      <c r="A17" s="64"/>
      <c r="B17" s="65"/>
      <c r="C17" s="89"/>
      <c r="D17" s="88"/>
      <c r="E17" s="129"/>
      <c r="F17" s="107"/>
    </row>
    <row r="18" spans="1:6" x14ac:dyDescent="0.4">
      <c r="A18" s="26" t="s">
        <v>16</v>
      </c>
      <c r="B18" s="27" t="s">
        <v>47</v>
      </c>
      <c r="C18" s="28" t="s">
        <v>25</v>
      </c>
      <c r="D18" s="29" t="s">
        <v>26</v>
      </c>
      <c r="E18" s="125" t="s">
        <v>44</v>
      </c>
      <c r="F18" s="103" t="s">
        <v>45</v>
      </c>
    </row>
    <row r="19" spans="1:6" x14ac:dyDescent="0.4">
      <c r="A19" s="30"/>
      <c r="B19" s="31"/>
      <c r="C19" s="32"/>
      <c r="D19" s="33"/>
      <c r="E19" s="130"/>
      <c r="F19" s="103" t="s">
        <v>62</v>
      </c>
    </row>
    <row r="20" spans="1:6" x14ac:dyDescent="0.4">
      <c r="A20" s="34"/>
      <c r="B20" s="35" t="s">
        <v>63</v>
      </c>
      <c r="C20" s="77"/>
      <c r="D20" s="80"/>
      <c r="E20" s="131"/>
      <c r="F20" s="108"/>
    </row>
    <row r="21" spans="1:6" x14ac:dyDescent="0.4">
      <c r="A21" s="34"/>
      <c r="B21" s="36"/>
      <c r="C21" s="77"/>
      <c r="D21" s="80"/>
      <c r="E21" s="131"/>
      <c r="F21" s="108"/>
    </row>
    <row r="22" spans="1:6" x14ac:dyDescent="0.4">
      <c r="A22" s="34"/>
      <c r="B22" s="37" t="s">
        <v>64</v>
      </c>
      <c r="C22" s="77"/>
      <c r="D22" s="80"/>
      <c r="E22" s="131"/>
      <c r="F22" s="108"/>
    </row>
    <row r="23" spans="1:6" x14ac:dyDescent="0.4">
      <c r="A23" s="34"/>
      <c r="B23" s="37"/>
      <c r="C23" s="77"/>
      <c r="D23" s="80"/>
      <c r="E23" s="131"/>
      <c r="F23" s="108"/>
    </row>
    <row r="24" spans="1:6" x14ac:dyDescent="0.4">
      <c r="A24" s="34"/>
      <c r="B24" s="35" t="s">
        <v>65</v>
      </c>
      <c r="C24" s="77"/>
      <c r="D24" s="80"/>
      <c r="E24" s="126"/>
      <c r="F24" s="104" t="str">
        <f>IF(D24&gt;0,D24*E24,"")</f>
        <v/>
      </c>
    </row>
    <row r="25" spans="1:6" x14ac:dyDescent="0.4">
      <c r="A25" s="34"/>
      <c r="B25" s="37"/>
      <c r="C25" s="77"/>
      <c r="D25" s="80"/>
      <c r="E25" s="126"/>
      <c r="F25" s="104" t="str">
        <f>IF(D25&gt;0,D25*E25,"")</f>
        <v/>
      </c>
    </row>
    <row r="26" spans="1:6" x14ac:dyDescent="0.4">
      <c r="A26" s="34"/>
      <c r="B26" s="35" t="s">
        <v>50</v>
      </c>
      <c r="C26" s="77"/>
      <c r="D26" s="80"/>
      <c r="E26" s="126"/>
      <c r="F26" s="104"/>
    </row>
    <row r="27" spans="1:6" x14ac:dyDescent="0.4">
      <c r="A27" s="34"/>
      <c r="B27" s="36"/>
      <c r="C27" s="77"/>
      <c r="D27" s="80"/>
      <c r="E27" s="126"/>
      <c r="F27" s="104"/>
    </row>
    <row r="28" spans="1:6" ht="40" x14ac:dyDescent="0.4">
      <c r="A28" s="34" t="s">
        <v>66</v>
      </c>
      <c r="B28" s="38" t="s">
        <v>67</v>
      </c>
      <c r="C28" s="77"/>
      <c r="D28" s="80"/>
      <c r="E28" s="126"/>
      <c r="F28" s="104"/>
    </row>
    <row r="29" spans="1:6" x14ac:dyDescent="0.4">
      <c r="A29" s="34"/>
      <c r="B29" s="38" t="s">
        <v>68</v>
      </c>
      <c r="C29" s="77"/>
      <c r="D29" s="80"/>
      <c r="E29" s="126"/>
      <c r="F29" s="104"/>
    </row>
    <row r="30" spans="1:6" x14ac:dyDescent="0.4">
      <c r="A30" s="34"/>
      <c r="B30" s="38"/>
      <c r="C30" s="77"/>
      <c r="D30" s="80"/>
      <c r="E30" s="126"/>
      <c r="F30" s="104"/>
    </row>
    <row r="31" spans="1:6" x14ac:dyDescent="0.4">
      <c r="A31" s="34" t="s">
        <v>69</v>
      </c>
      <c r="B31" s="38" t="s">
        <v>70</v>
      </c>
      <c r="C31" s="77"/>
      <c r="D31" s="80"/>
      <c r="E31" s="126"/>
      <c r="F31" s="104"/>
    </row>
    <row r="32" spans="1:6" x14ac:dyDescent="0.4">
      <c r="A32" s="34"/>
      <c r="B32" s="38" t="s">
        <v>71</v>
      </c>
      <c r="C32" s="77"/>
      <c r="D32" s="80"/>
      <c r="E32" s="126"/>
      <c r="F32" s="104"/>
    </row>
    <row r="33" spans="1:8" ht="29" customHeight="1" x14ac:dyDescent="0.4">
      <c r="A33" s="34"/>
      <c r="B33" s="37"/>
      <c r="C33" s="77"/>
      <c r="D33" s="80"/>
      <c r="E33" s="126"/>
      <c r="F33" s="104"/>
    </row>
    <row r="34" spans="1:8" x14ac:dyDescent="0.4">
      <c r="A34" s="34"/>
      <c r="B34" s="35" t="s">
        <v>72</v>
      </c>
      <c r="C34" s="77"/>
      <c r="D34" s="80"/>
      <c r="E34" s="126"/>
      <c r="F34" s="104"/>
      <c r="H34" s="39"/>
    </row>
    <row r="35" spans="1:8" x14ac:dyDescent="0.4">
      <c r="A35" s="34"/>
      <c r="B35" s="38"/>
      <c r="C35" s="77"/>
      <c r="D35" s="80"/>
      <c r="E35" s="126"/>
      <c r="F35" s="104"/>
    </row>
    <row r="36" spans="1:8" x14ac:dyDescent="0.4">
      <c r="A36" s="34" t="s">
        <v>13</v>
      </c>
      <c r="B36" s="37" t="s">
        <v>73</v>
      </c>
      <c r="C36" s="77"/>
      <c r="D36" s="80"/>
      <c r="E36" s="126"/>
      <c r="F36" s="104"/>
    </row>
    <row r="37" spans="1:8" ht="22.5" x14ac:dyDescent="0.4">
      <c r="A37" s="34"/>
      <c r="B37" s="37" t="s">
        <v>74</v>
      </c>
      <c r="C37" s="77" t="s">
        <v>75</v>
      </c>
      <c r="D37" s="78">
        <v>63</v>
      </c>
      <c r="E37" s="126">
        <v>7</v>
      </c>
      <c r="F37" s="104">
        <f>D37*E37</f>
        <v>441</v>
      </c>
    </row>
    <row r="38" spans="1:8" x14ac:dyDescent="0.4">
      <c r="A38" s="34"/>
      <c r="B38" s="37" t="s">
        <v>76</v>
      </c>
      <c r="C38" s="77"/>
      <c r="D38" s="80"/>
      <c r="E38" s="126"/>
      <c r="F38" s="104"/>
    </row>
    <row r="39" spans="1:8" ht="21" customHeight="1" x14ac:dyDescent="0.4">
      <c r="A39" s="34"/>
      <c r="B39" s="37"/>
      <c r="C39" s="77"/>
      <c r="D39" s="80"/>
      <c r="E39" s="126"/>
      <c r="F39" s="104"/>
    </row>
    <row r="40" spans="1:8" ht="30" customHeight="1" x14ac:dyDescent="0.4">
      <c r="A40" s="77" t="s">
        <v>15</v>
      </c>
      <c r="B40" s="37" t="s">
        <v>77</v>
      </c>
      <c r="C40" s="77" t="s">
        <v>78</v>
      </c>
      <c r="D40" s="78">
        <v>25</v>
      </c>
      <c r="E40" s="126">
        <v>47.5</v>
      </c>
      <c r="F40" s="104">
        <f t="shared" ref="F40:F85" si="1">D40*E40</f>
        <v>1187.5</v>
      </c>
    </row>
    <row r="41" spans="1:8" x14ac:dyDescent="0.4">
      <c r="A41" s="34"/>
      <c r="B41" s="37" t="s">
        <v>79</v>
      </c>
      <c r="C41" s="77"/>
      <c r="D41" s="80"/>
      <c r="E41" s="126"/>
      <c r="F41" s="104"/>
    </row>
    <row r="42" spans="1:8" x14ac:dyDescent="0.4">
      <c r="A42" s="34"/>
      <c r="B42" s="37"/>
      <c r="C42" s="77"/>
      <c r="D42" s="80"/>
      <c r="E42" s="126"/>
      <c r="F42" s="104"/>
    </row>
    <row r="43" spans="1:8" ht="22.5" x14ac:dyDescent="0.4">
      <c r="A43" s="34" t="s">
        <v>17</v>
      </c>
      <c r="B43" s="37" t="s">
        <v>80</v>
      </c>
      <c r="C43" s="77" t="s">
        <v>78</v>
      </c>
      <c r="D43" s="78">
        <f>D40</f>
        <v>25</v>
      </c>
      <c r="E43" s="126">
        <v>57</v>
      </c>
      <c r="F43" s="104">
        <f t="shared" si="1"/>
        <v>1425</v>
      </c>
    </row>
    <row r="44" spans="1:8" x14ac:dyDescent="0.4">
      <c r="A44" s="34"/>
      <c r="B44" s="37" t="s">
        <v>81</v>
      </c>
      <c r="C44" s="77"/>
      <c r="D44" s="80"/>
      <c r="E44" s="126"/>
      <c r="F44" s="104"/>
    </row>
    <row r="45" spans="1:8" x14ac:dyDescent="0.4">
      <c r="A45" s="34"/>
      <c r="B45" s="36"/>
      <c r="C45" s="77"/>
      <c r="D45" s="80"/>
      <c r="E45" s="126"/>
      <c r="F45" s="104"/>
    </row>
    <row r="46" spans="1:8" x14ac:dyDescent="0.4">
      <c r="A46" s="34"/>
      <c r="B46" s="35" t="s">
        <v>82</v>
      </c>
      <c r="C46" s="77"/>
      <c r="D46" s="80"/>
      <c r="E46" s="126"/>
      <c r="F46" s="104"/>
    </row>
    <row r="47" spans="1:8" ht="26" customHeight="1" x14ac:dyDescent="0.4">
      <c r="A47" s="34"/>
      <c r="B47" s="36"/>
      <c r="C47" s="77"/>
      <c r="D47" s="80"/>
      <c r="E47" s="126"/>
      <c r="F47" s="104"/>
    </row>
    <row r="48" spans="1:8" x14ac:dyDescent="0.4">
      <c r="A48" s="34"/>
      <c r="B48" s="35" t="s">
        <v>83</v>
      </c>
      <c r="C48" s="77"/>
      <c r="D48" s="80"/>
      <c r="E48" s="126"/>
      <c r="F48" s="104"/>
    </row>
    <row r="49" spans="1:6" ht="32" customHeight="1" x14ac:dyDescent="0.4">
      <c r="A49" s="34"/>
      <c r="B49" s="35" t="s">
        <v>84</v>
      </c>
      <c r="C49" s="77"/>
      <c r="D49" s="80"/>
      <c r="E49" s="126"/>
      <c r="F49" s="104"/>
    </row>
    <row r="50" spans="1:6" x14ac:dyDescent="0.4">
      <c r="A50" s="34"/>
      <c r="B50" s="37"/>
      <c r="C50" s="77"/>
      <c r="D50" s="80"/>
      <c r="E50" s="126"/>
      <c r="F50" s="104"/>
    </row>
    <row r="51" spans="1:6" ht="22.5" x14ac:dyDescent="0.4">
      <c r="A51" s="34" t="s">
        <v>85</v>
      </c>
      <c r="B51" s="37" t="s">
        <v>86</v>
      </c>
      <c r="C51" s="77" t="s">
        <v>78</v>
      </c>
      <c r="D51" s="78">
        <v>3</v>
      </c>
      <c r="E51" s="126">
        <v>1235</v>
      </c>
      <c r="F51" s="104">
        <f t="shared" si="1"/>
        <v>3705</v>
      </c>
    </row>
    <row r="52" spans="1:6" x14ac:dyDescent="0.4">
      <c r="A52" s="34"/>
      <c r="B52" s="37"/>
      <c r="C52" s="77"/>
      <c r="D52" s="78"/>
      <c r="E52" s="126"/>
      <c r="F52" s="104"/>
    </row>
    <row r="53" spans="1:6" ht="22.5" x14ac:dyDescent="0.4">
      <c r="A53" s="34" t="s">
        <v>87</v>
      </c>
      <c r="B53" s="37" t="s">
        <v>88</v>
      </c>
      <c r="C53" s="77" t="s">
        <v>78</v>
      </c>
      <c r="D53" s="78">
        <v>4</v>
      </c>
      <c r="E53" s="126">
        <v>1235</v>
      </c>
      <c r="F53" s="104">
        <f t="shared" si="1"/>
        <v>4940</v>
      </c>
    </row>
    <row r="54" spans="1:6" x14ac:dyDescent="0.4">
      <c r="A54" s="34"/>
      <c r="B54" s="37"/>
      <c r="C54" s="77"/>
      <c r="D54" s="80"/>
      <c r="E54" s="126"/>
      <c r="F54" s="104"/>
    </row>
    <row r="55" spans="1:6" x14ac:dyDescent="0.4">
      <c r="A55" s="34"/>
      <c r="B55" s="35" t="s">
        <v>89</v>
      </c>
      <c r="C55" s="77"/>
      <c r="D55" s="80"/>
      <c r="E55" s="126"/>
      <c r="F55" s="104"/>
    </row>
    <row r="56" spans="1:6" x14ac:dyDescent="0.4">
      <c r="A56" s="34"/>
      <c r="B56" s="35"/>
      <c r="C56" s="77"/>
      <c r="D56" s="80"/>
      <c r="E56" s="126"/>
      <c r="F56" s="104"/>
    </row>
    <row r="57" spans="1:6" x14ac:dyDescent="0.4">
      <c r="A57" s="34"/>
      <c r="B57" s="35" t="s">
        <v>90</v>
      </c>
      <c r="C57" s="77"/>
      <c r="D57" s="80"/>
      <c r="E57" s="126"/>
      <c r="F57" s="104"/>
    </row>
    <row r="58" spans="1:6" x14ac:dyDescent="0.4">
      <c r="A58" s="34"/>
      <c r="B58" s="35" t="s">
        <v>91</v>
      </c>
      <c r="C58" s="77"/>
      <c r="D58" s="80"/>
      <c r="E58" s="126"/>
      <c r="F58" s="104"/>
    </row>
    <row r="59" spans="1:6" x14ac:dyDescent="0.4">
      <c r="A59" s="40"/>
      <c r="B59" s="41" t="s">
        <v>92</v>
      </c>
      <c r="C59" s="81"/>
      <c r="D59" s="82"/>
      <c r="E59" s="126"/>
      <c r="F59" s="104"/>
    </row>
    <row r="60" spans="1:6" x14ac:dyDescent="0.4">
      <c r="A60" s="40"/>
      <c r="B60" s="42"/>
      <c r="C60" s="81"/>
      <c r="D60" s="82"/>
      <c r="E60" s="126"/>
      <c r="F60" s="104"/>
    </row>
    <row r="61" spans="1:6" ht="22.5" x14ac:dyDescent="0.4">
      <c r="A61" s="40" t="s">
        <v>93</v>
      </c>
      <c r="B61" s="43" t="s">
        <v>94</v>
      </c>
      <c r="C61" s="81" t="s">
        <v>75</v>
      </c>
      <c r="D61" s="83">
        <v>42</v>
      </c>
      <c r="E61" s="126">
        <v>133</v>
      </c>
      <c r="F61" s="104">
        <f t="shared" si="1"/>
        <v>5586</v>
      </c>
    </row>
    <row r="62" spans="1:6" x14ac:dyDescent="0.4">
      <c r="A62" s="40"/>
      <c r="B62" s="43"/>
      <c r="C62" s="81"/>
      <c r="D62" s="83"/>
      <c r="E62" s="126"/>
      <c r="F62" s="104"/>
    </row>
    <row r="63" spans="1:6" x14ac:dyDescent="0.4">
      <c r="A63" s="40"/>
      <c r="B63" s="41" t="s">
        <v>95</v>
      </c>
      <c r="C63" s="81"/>
      <c r="D63" s="82"/>
      <c r="E63" s="126"/>
      <c r="F63" s="104"/>
    </row>
    <row r="64" spans="1:6" x14ac:dyDescent="0.4">
      <c r="A64" s="40"/>
      <c r="B64" s="43"/>
      <c r="C64" s="81"/>
      <c r="D64" s="82"/>
      <c r="E64" s="126"/>
      <c r="F64" s="104"/>
    </row>
    <row r="65" spans="1:8" ht="21" customHeight="1" x14ac:dyDescent="0.4">
      <c r="A65" s="40" t="s">
        <v>96</v>
      </c>
      <c r="B65" s="44" t="s">
        <v>97</v>
      </c>
      <c r="C65" s="81" t="s">
        <v>98</v>
      </c>
      <c r="D65" s="83">
        <v>998</v>
      </c>
      <c r="E65" s="126">
        <v>17.100000000000001</v>
      </c>
      <c r="F65" s="104">
        <f t="shared" si="1"/>
        <v>17065.800000000003</v>
      </c>
    </row>
    <row r="66" spans="1:8" x14ac:dyDescent="0.4">
      <c r="A66" s="40"/>
      <c r="B66" s="44"/>
      <c r="C66" s="81"/>
      <c r="D66" s="83"/>
      <c r="E66" s="126"/>
      <c r="F66" s="104"/>
    </row>
    <row r="67" spans="1:8" x14ac:dyDescent="0.4">
      <c r="A67" s="40" t="s">
        <v>99</v>
      </c>
      <c r="B67" s="44" t="s">
        <v>100</v>
      </c>
      <c r="C67" s="81" t="s">
        <v>24</v>
      </c>
      <c r="D67" s="83">
        <v>126</v>
      </c>
      <c r="E67" s="126">
        <v>5.7</v>
      </c>
      <c r="F67" s="104">
        <f t="shared" si="1"/>
        <v>718.2</v>
      </c>
    </row>
    <row r="68" spans="1:8" x14ac:dyDescent="0.4">
      <c r="A68" s="40"/>
      <c r="B68" s="43"/>
      <c r="C68" s="81"/>
      <c r="D68" s="82"/>
      <c r="E68" s="126"/>
      <c r="F68" s="104"/>
    </row>
    <row r="69" spans="1:8" x14ac:dyDescent="0.4">
      <c r="A69" s="34"/>
      <c r="B69" s="35" t="s">
        <v>101</v>
      </c>
      <c r="C69" s="77"/>
      <c r="D69" s="80"/>
      <c r="E69" s="126"/>
      <c r="F69" s="104"/>
    </row>
    <row r="70" spans="1:8" x14ac:dyDescent="0.4">
      <c r="A70" s="34"/>
      <c r="B70" s="35" t="s">
        <v>102</v>
      </c>
      <c r="C70" s="77"/>
      <c r="D70" s="80"/>
      <c r="E70" s="126"/>
      <c r="F70" s="104"/>
    </row>
    <row r="71" spans="1:8" s="49" customFormat="1" ht="29.5" x14ac:dyDescent="0.55000000000000004">
      <c r="A71" s="34"/>
      <c r="B71" s="37"/>
      <c r="C71" s="77"/>
      <c r="D71" s="80"/>
      <c r="E71" s="126"/>
      <c r="F71" s="104"/>
      <c r="G71" s="143"/>
      <c r="H71" s="25"/>
    </row>
    <row r="72" spans="1:8" ht="20" customHeight="1" x14ac:dyDescent="0.4">
      <c r="A72" s="34" t="s">
        <v>103</v>
      </c>
      <c r="B72" s="37" t="s">
        <v>104</v>
      </c>
      <c r="C72" s="77" t="s">
        <v>75</v>
      </c>
      <c r="D72" s="78">
        <v>42</v>
      </c>
      <c r="E72" s="126">
        <v>33.25</v>
      </c>
      <c r="F72" s="104">
        <f t="shared" si="1"/>
        <v>1396.5</v>
      </c>
    </row>
    <row r="73" spans="1:8" x14ac:dyDescent="0.4">
      <c r="A73" s="34"/>
      <c r="B73" s="37"/>
      <c r="C73" s="77"/>
      <c r="D73" s="78"/>
      <c r="E73" s="126"/>
      <c r="F73" s="104"/>
    </row>
    <row r="74" spans="1:8" x14ac:dyDescent="0.4">
      <c r="A74" s="34"/>
      <c r="B74" s="37"/>
      <c r="C74" s="77"/>
      <c r="D74" s="78"/>
      <c r="E74" s="126"/>
      <c r="F74" s="109">
        <f>SUM(F37:F73)</f>
        <v>36465</v>
      </c>
    </row>
    <row r="75" spans="1:8" x14ac:dyDescent="0.4">
      <c r="A75" s="34"/>
      <c r="B75" s="37"/>
      <c r="C75" s="77"/>
      <c r="D75" s="80"/>
      <c r="E75" s="126"/>
      <c r="F75" s="104"/>
    </row>
    <row r="76" spans="1:8" ht="29" customHeight="1" x14ac:dyDescent="0.4">
      <c r="A76" s="45"/>
      <c r="B76" s="46" t="s">
        <v>51</v>
      </c>
      <c r="C76" s="84"/>
      <c r="D76" s="85"/>
      <c r="E76" s="132"/>
      <c r="F76" s="104"/>
    </row>
    <row r="77" spans="1:8" x14ac:dyDescent="0.4">
      <c r="A77" s="34"/>
      <c r="B77" s="47"/>
      <c r="C77" s="77"/>
      <c r="D77" s="80"/>
      <c r="E77" s="133"/>
      <c r="F77" s="104"/>
    </row>
    <row r="78" spans="1:8" x14ac:dyDescent="0.4">
      <c r="A78" s="34"/>
      <c r="B78" s="48" t="s">
        <v>105</v>
      </c>
      <c r="C78" s="77"/>
      <c r="D78" s="80"/>
      <c r="E78" s="126"/>
      <c r="F78" s="104"/>
    </row>
    <row r="79" spans="1:8" x14ac:dyDescent="0.4">
      <c r="A79" s="34"/>
      <c r="B79" s="48" t="s">
        <v>106</v>
      </c>
      <c r="C79" s="77"/>
      <c r="D79" s="80"/>
      <c r="E79" s="126"/>
      <c r="F79" s="104"/>
    </row>
    <row r="80" spans="1:8" x14ac:dyDescent="0.4">
      <c r="A80" s="34"/>
      <c r="B80" s="48" t="s">
        <v>107</v>
      </c>
      <c r="C80" s="77"/>
      <c r="D80" s="80"/>
      <c r="E80" s="126"/>
      <c r="F80" s="104"/>
    </row>
    <row r="81" spans="1:6" x14ac:dyDescent="0.4">
      <c r="A81" s="34"/>
      <c r="B81" s="48" t="s">
        <v>108</v>
      </c>
      <c r="C81" s="77"/>
      <c r="D81" s="80"/>
      <c r="E81" s="126"/>
      <c r="F81" s="104"/>
    </row>
    <row r="82" spans="1:6" x14ac:dyDescent="0.4">
      <c r="A82" s="34"/>
      <c r="B82" s="50"/>
      <c r="C82" s="77"/>
      <c r="D82" s="80"/>
      <c r="E82" s="126"/>
      <c r="F82" s="104"/>
    </row>
    <row r="83" spans="1:6" ht="29" customHeight="1" x14ac:dyDescent="0.4">
      <c r="A83" s="66" t="s">
        <v>13</v>
      </c>
      <c r="B83" s="37" t="s">
        <v>109</v>
      </c>
      <c r="C83" s="66" t="s">
        <v>24</v>
      </c>
      <c r="D83" s="78">
        <v>180</v>
      </c>
      <c r="E83" s="133">
        <v>125</v>
      </c>
      <c r="F83" s="104">
        <f t="shared" si="1"/>
        <v>22500</v>
      </c>
    </row>
    <row r="84" spans="1:6" ht="29" customHeight="1" x14ac:dyDescent="0.4">
      <c r="A84" s="51"/>
      <c r="B84" s="37"/>
      <c r="C84" s="66"/>
      <c r="D84" s="78"/>
      <c r="E84" s="133"/>
      <c r="F84" s="104"/>
    </row>
    <row r="85" spans="1:6" x14ac:dyDescent="0.4">
      <c r="A85" s="51" t="s">
        <v>15</v>
      </c>
      <c r="B85" s="37" t="s">
        <v>110</v>
      </c>
      <c r="C85" s="66" t="s">
        <v>24</v>
      </c>
      <c r="D85" s="78">
        <f>41+40</f>
        <v>81</v>
      </c>
      <c r="E85" s="133">
        <v>125</v>
      </c>
      <c r="F85" s="104">
        <f t="shared" si="1"/>
        <v>10125</v>
      </c>
    </row>
    <row r="86" spans="1:6" ht="27.65" customHeight="1" x14ac:dyDescent="0.4">
      <c r="A86" s="34"/>
      <c r="B86" s="37"/>
      <c r="C86" s="77"/>
      <c r="D86" s="80"/>
      <c r="E86" s="133"/>
      <c r="F86" s="104"/>
    </row>
    <row r="87" spans="1:6" ht="29.4" customHeight="1" x14ac:dyDescent="0.4">
      <c r="A87" s="34"/>
      <c r="B87" s="52"/>
      <c r="C87" s="77"/>
      <c r="D87" s="80"/>
      <c r="E87" s="133"/>
      <c r="F87" s="109">
        <f>SUM(F82:F86)</f>
        <v>32625</v>
      </c>
    </row>
    <row r="88" spans="1:6" x14ac:dyDescent="0.4">
      <c r="A88" s="34"/>
      <c r="B88" s="35" t="s">
        <v>111</v>
      </c>
      <c r="C88" s="77"/>
      <c r="D88" s="80"/>
      <c r="E88" s="126"/>
      <c r="F88" s="104"/>
    </row>
    <row r="89" spans="1:6" x14ac:dyDescent="0.4">
      <c r="A89" s="34"/>
      <c r="B89" s="37"/>
      <c r="C89" s="77"/>
      <c r="D89" s="80"/>
      <c r="E89" s="126"/>
      <c r="F89" s="104"/>
    </row>
    <row r="90" spans="1:6" x14ac:dyDescent="0.4">
      <c r="A90" s="40" t="s">
        <v>13</v>
      </c>
      <c r="B90" s="43" t="s">
        <v>112</v>
      </c>
      <c r="C90" s="81" t="s">
        <v>23</v>
      </c>
      <c r="D90" s="82">
        <v>1</v>
      </c>
      <c r="E90" s="126">
        <v>22500</v>
      </c>
      <c r="F90" s="104">
        <f>E90</f>
        <v>22500</v>
      </c>
    </row>
    <row r="91" spans="1:6" x14ac:dyDescent="0.4">
      <c r="A91" s="40"/>
      <c r="B91" s="94"/>
      <c r="C91" s="81"/>
      <c r="D91" s="82"/>
      <c r="E91" s="126"/>
      <c r="F91" s="104"/>
    </row>
    <row r="92" spans="1:6" x14ac:dyDescent="0.4">
      <c r="A92" s="34"/>
      <c r="B92" s="35" t="s">
        <v>129</v>
      </c>
      <c r="C92" s="77"/>
      <c r="D92" s="80"/>
      <c r="E92" s="126"/>
      <c r="F92" s="109">
        <f>SUM(F90)</f>
        <v>22500</v>
      </c>
    </row>
    <row r="93" spans="1:6" x14ac:dyDescent="0.4">
      <c r="A93" s="34"/>
      <c r="B93" s="113"/>
      <c r="C93" s="77"/>
      <c r="D93" s="80"/>
      <c r="E93" s="126"/>
      <c r="F93" s="109"/>
    </row>
    <row r="94" spans="1:6" x14ac:dyDescent="0.4">
      <c r="A94" s="95" t="s">
        <v>13</v>
      </c>
      <c r="B94" s="43" t="s">
        <v>132</v>
      </c>
      <c r="C94" s="95" t="s">
        <v>130</v>
      </c>
      <c r="D94" s="96" t="s">
        <v>133</v>
      </c>
      <c r="E94" s="114">
        <f>1.2*1*50</f>
        <v>60</v>
      </c>
      <c r="F94" s="126">
        <f>D94*E94</f>
        <v>60</v>
      </c>
    </row>
    <row r="95" spans="1:6" x14ac:dyDescent="0.4">
      <c r="A95" s="34"/>
      <c r="B95" s="113"/>
      <c r="C95" s="77"/>
      <c r="D95" s="80"/>
      <c r="E95" s="126"/>
      <c r="F95" s="109"/>
    </row>
    <row r="96" spans="1:6" x14ac:dyDescent="0.4">
      <c r="A96" s="95" t="s">
        <v>15</v>
      </c>
      <c r="B96" s="43" t="s">
        <v>131</v>
      </c>
      <c r="C96" s="95" t="s">
        <v>130</v>
      </c>
      <c r="D96" s="96">
        <v>1</v>
      </c>
      <c r="E96" s="114">
        <f>1.2*1*2375</f>
        <v>2850</v>
      </c>
      <c r="F96" s="104">
        <f>D96*E96</f>
        <v>2850</v>
      </c>
    </row>
    <row r="97" spans="1:7" x14ac:dyDescent="0.4">
      <c r="A97" s="34"/>
      <c r="B97" s="17"/>
      <c r="C97" s="77"/>
      <c r="D97" s="80"/>
      <c r="E97" s="126"/>
      <c r="F97" s="109"/>
    </row>
    <row r="98" spans="1:7" x14ac:dyDescent="0.4">
      <c r="A98" s="34"/>
      <c r="B98" s="17"/>
      <c r="C98" s="77"/>
      <c r="D98" s="80"/>
      <c r="E98" s="126"/>
      <c r="F98" s="109">
        <f>SUM(F94:F96)</f>
        <v>2910</v>
      </c>
    </row>
    <row r="99" spans="1:7" x14ac:dyDescent="0.4">
      <c r="A99" s="34"/>
      <c r="B99" s="17"/>
      <c r="C99" s="77"/>
      <c r="D99" s="80"/>
      <c r="E99" s="126"/>
      <c r="F99" s="109"/>
    </row>
    <row r="100" spans="1:7" x14ac:dyDescent="0.4">
      <c r="A100" s="34"/>
      <c r="B100" s="35" t="s">
        <v>134</v>
      </c>
      <c r="C100" s="77"/>
      <c r="D100" s="80"/>
      <c r="E100" s="126"/>
      <c r="F100" s="109"/>
    </row>
    <row r="101" spans="1:7" ht="20" customHeight="1" x14ac:dyDescent="0.4">
      <c r="A101" s="34"/>
      <c r="B101" s="17"/>
      <c r="C101" s="77"/>
      <c r="D101" s="80"/>
      <c r="E101" s="126"/>
      <c r="F101" s="109"/>
    </row>
    <row r="102" spans="1:7" x14ac:dyDescent="0.4">
      <c r="A102" s="95" t="s">
        <v>13</v>
      </c>
      <c r="B102" s="43" t="s">
        <v>136</v>
      </c>
      <c r="C102" s="43"/>
      <c r="D102" s="96"/>
      <c r="E102" s="114"/>
      <c r="F102" s="137"/>
    </row>
    <row r="103" spans="1:7" ht="24.65" customHeight="1" x14ac:dyDescent="0.4">
      <c r="A103" s="95"/>
      <c r="B103" s="43" t="s">
        <v>137</v>
      </c>
      <c r="C103" s="43" t="s">
        <v>24</v>
      </c>
      <c r="D103" s="96">
        <v>67</v>
      </c>
      <c r="E103" s="114">
        <v>398</v>
      </c>
      <c r="F103" s="114">
        <f>D103*E103</f>
        <v>26666</v>
      </c>
      <c r="G103" s="144"/>
    </row>
    <row r="104" spans="1:7" ht="24" customHeight="1" x14ac:dyDescent="0.4">
      <c r="A104" s="95"/>
      <c r="B104" s="43" t="s">
        <v>138</v>
      </c>
      <c r="C104" s="43"/>
      <c r="D104" s="96"/>
      <c r="E104" s="114"/>
      <c r="F104" s="137"/>
    </row>
    <row r="105" spans="1:7" x14ac:dyDescent="0.4">
      <c r="A105" s="34"/>
      <c r="B105" s="17"/>
      <c r="C105" s="77"/>
      <c r="D105" s="80"/>
      <c r="E105" s="126"/>
      <c r="F105" s="109"/>
    </row>
    <row r="106" spans="1:7" x14ac:dyDescent="0.4">
      <c r="A106" s="34" t="s">
        <v>15</v>
      </c>
      <c r="B106" s="43" t="s">
        <v>135</v>
      </c>
      <c r="C106" s="77" t="s">
        <v>23</v>
      </c>
      <c r="D106" s="80">
        <v>1</v>
      </c>
      <c r="E106" s="126">
        <v>1200</v>
      </c>
      <c r="F106" s="114">
        <f>D106*E106</f>
        <v>1200</v>
      </c>
    </row>
    <row r="107" spans="1:7" x14ac:dyDescent="0.4">
      <c r="A107" s="34"/>
      <c r="B107" s="17"/>
      <c r="C107" s="77"/>
      <c r="D107" s="80"/>
      <c r="E107" s="126"/>
      <c r="F107" s="109"/>
    </row>
    <row r="108" spans="1:7" ht="40" x14ac:dyDescent="0.4">
      <c r="A108" s="34" t="s">
        <v>17</v>
      </c>
      <c r="B108" s="43" t="s">
        <v>139</v>
      </c>
      <c r="C108" s="77" t="s">
        <v>19</v>
      </c>
      <c r="D108" s="80">
        <v>2</v>
      </c>
      <c r="E108" s="126">
        <v>75</v>
      </c>
      <c r="F108" s="126">
        <f>D108*E108</f>
        <v>150</v>
      </c>
    </row>
    <row r="109" spans="1:7" x14ac:dyDescent="0.4">
      <c r="A109" s="34"/>
      <c r="B109" s="17"/>
      <c r="C109" s="77"/>
      <c r="D109" s="80"/>
      <c r="E109" s="126"/>
      <c r="F109" s="109"/>
    </row>
    <row r="110" spans="1:7" x14ac:dyDescent="0.4">
      <c r="A110" s="34" t="s">
        <v>85</v>
      </c>
      <c r="B110" s="43" t="s">
        <v>140</v>
      </c>
      <c r="C110" s="77" t="s">
        <v>23</v>
      </c>
      <c r="D110" s="80">
        <v>1</v>
      </c>
      <c r="E110" s="126">
        <v>2000</v>
      </c>
      <c r="F110" s="126">
        <f>D110*E110</f>
        <v>2000</v>
      </c>
    </row>
    <row r="111" spans="1:7" x14ac:dyDescent="0.4">
      <c r="A111" s="34"/>
      <c r="B111" s="17"/>
      <c r="C111" s="77"/>
      <c r="D111" s="80"/>
      <c r="E111" s="126"/>
      <c r="F111" s="109"/>
    </row>
    <row r="112" spans="1:7" x14ac:dyDescent="0.4">
      <c r="A112" s="34" t="s">
        <v>87</v>
      </c>
      <c r="B112" s="43" t="s">
        <v>144</v>
      </c>
      <c r="C112" s="77" t="s">
        <v>24</v>
      </c>
      <c r="D112" s="120" t="s">
        <v>141</v>
      </c>
      <c r="E112" s="114">
        <v>22.5</v>
      </c>
      <c r="F112" s="114">
        <f>D112*E112</f>
        <v>450</v>
      </c>
    </row>
    <row r="113" spans="1:9" x14ac:dyDescent="0.4">
      <c r="A113" s="34"/>
      <c r="B113" s="43"/>
      <c r="C113" s="77"/>
      <c r="D113" s="120"/>
      <c r="E113" s="114"/>
      <c r="F113" s="114"/>
    </row>
    <row r="114" spans="1:9" x14ac:dyDescent="0.4">
      <c r="A114" s="34" t="s">
        <v>93</v>
      </c>
      <c r="B114" s="43" t="s">
        <v>143</v>
      </c>
      <c r="C114" s="77" t="s">
        <v>24</v>
      </c>
      <c r="D114" s="120" t="s">
        <v>141</v>
      </c>
      <c r="E114" s="114">
        <v>22.5</v>
      </c>
      <c r="F114" s="114">
        <f t="shared" ref="F114:F124" si="2">D114*E114</f>
        <v>450</v>
      </c>
      <c r="G114" s="145"/>
      <c r="H114" s="20"/>
      <c r="I114" s="93"/>
    </row>
    <row r="115" spans="1:9" x14ac:dyDescent="0.4">
      <c r="A115" s="34"/>
      <c r="B115" s="43"/>
      <c r="C115" s="77"/>
      <c r="D115" s="120"/>
      <c r="E115" s="114"/>
      <c r="F115" s="114"/>
      <c r="G115" s="145"/>
      <c r="H115" s="20"/>
      <c r="I115" s="93"/>
    </row>
    <row r="116" spans="1:9" x14ac:dyDescent="0.4">
      <c r="A116" s="34" t="s">
        <v>96</v>
      </c>
      <c r="B116" s="43" t="s">
        <v>142</v>
      </c>
      <c r="C116" s="77" t="s">
        <v>24</v>
      </c>
      <c r="D116" s="120" t="s">
        <v>141</v>
      </c>
      <c r="E116" s="114">
        <v>22.5</v>
      </c>
      <c r="F116" s="114">
        <f t="shared" si="2"/>
        <v>450</v>
      </c>
      <c r="G116" s="145"/>
      <c r="H116" s="20"/>
      <c r="I116" s="93"/>
    </row>
    <row r="117" spans="1:9" x14ac:dyDescent="0.4">
      <c r="A117" s="34"/>
      <c r="B117" s="17"/>
      <c r="C117" s="77"/>
      <c r="D117" s="120"/>
      <c r="E117" s="126"/>
      <c r="F117" s="114"/>
      <c r="G117" s="145"/>
      <c r="H117" s="20"/>
      <c r="I117" s="93"/>
    </row>
    <row r="118" spans="1:9" x14ac:dyDescent="0.4">
      <c r="A118" s="34" t="s">
        <v>99</v>
      </c>
      <c r="B118" s="43" t="s">
        <v>145</v>
      </c>
      <c r="C118" s="77" t="s">
        <v>24</v>
      </c>
      <c r="D118" s="78">
        <v>10</v>
      </c>
      <c r="E118" s="114">
        <v>10</v>
      </c>
      <c r="F118" s="114">
        <f t="shared" si="2"/>
        <v>100</v>
      </c>
      <c r="G118" s="145"/>
      <c r="H118" s="20"/>
      <c r="I118" s="93"/>
    </row>
    <row r="119" spans="1:9" x14ac:dyDescent="0.4">
      <c r="A119" s="34"/>
      <c r="B119" s="17"/>
      <c r="C119" s="77"/>
      <c r="D119" s="78"/>
      <c r="E119" s="126"/>
      <c r="F119" s="114"/>
    </row>
    <row r="120" spans="1:9" ht="40" x14ac:dyDescent="0.4">
      <c r="A120" s="34" t="s">
        <v>103</v>
      </c>
      <c r="B120" s="43" t="s">
        <v>146</v>
      </c>
      <c r="C120" s="77" t="s">
        <v>24</v>
      </c>
      <c r="D120" s="78">
        <v>5</v>
      </c>
      <c r="E120" s="126">
        <v>80</v>
      </c>
      <c r="F120" s="114">
        <f t="shared" si="2"/>
        <v>400</v>
      </c>
    </row>
    <row r="121" spans="1:9" x14ac:dyDescent="0.4">
      <c r="A121" s="34"/>
      <c r="B121" s="94"/>
      <c r="C121" s="77"/>
      <c r="D121" s="80"/>
      <c r="E121" s="126"/>
      <c r="F121" s="114"/>
    </row>
    <row r="122" spans="1:9" ht="40" x14ac:dyDescent="0.4">
      <c r="A122" s="34" t="s">
        <v>150</v>
      </c>
      <c r="B122" s="43" t="s">
        <v>148</v>
      </c>
      <c r="C122" s="77" t="s">
        <v>24</v>
      </c>
      <c r="D122" s="80">
        <v>5</v>
      </c>
      <c r="E122" s="126">
        <v>80</v>
      </c>
      <c r="F122" s="114">
        <f t="shared" si="2"/>
        <v>400</v>
      </c>
    </row>
    <row r="123" spans="1:9" x14ac:dyDescent="0.4">
      <c r="A123" s="34"/>
      <c r="B123" s="94"/>
      <c r="C123" s="77"/>
      <c r="D123" s="80"/>
      <c r="E123" s="126"/>
      <c r="F123" s="114"/>
    </row>
    <row r="124" spans="1:9" ht="40" x14ac:dyDescent="0.4">
      <c r="A124" s="34" t="s">
        <v>147</v>
      </c>
      <c r="B124" s="94" t="s">
        <v>149</v>
      </c>
      <c r="C124" s="77" t="s">
        <v>19</v>
      </c>
      <c r="D124" s="80">
        <v>2</v>
      </c>
      <c r="E124" s="126">
        <v>80</v>
      </c>
      <c r="F124" s="114">
        <f t="shared" si="2"/>
        <v>160</v>
      </c>
    </row>
    <row r="125" spans="1:9" x14ac:dyDescent="0.4">
      <c r="A125" s="34"/>
      <c r="B125" s="94"/>
      <c r="C125" s="77"/>
      <c r="D125" s="80"/>
      <c r="E125" s="126"/>
      <c r="F125" s="109"/>
    </row>
    <row r="126" spans="1:9" ht="43.25" customHeight="1" x14ac:dyDescent="0.4">
      <c r="A126" s="34" t="s">
        <v>117</v>
      </c>
      <c r="B126" s="94" t="s">
        <v>151</v>
      </c>
      <c r="C126" s="77" t="s">
        <v>24</v>
      </c>
      <c r="D126" s="80">
        <v>2</v>
      </c>
      <c r="E126" s="126">
        <v>100</v>
      </c>
      <c r="F126" s="104">
        <f>D126*E126</f>
        <v>200</v>
      </c>
    </row>
    <row r="127" spans="1:9" x14ac:dyDescent="0.4">
      <c r="A127" s="34"/>
      <c r="B127" s="94"/>
      <c r="C127" s="77"/>
      <c r="D127" s="80"/>
      <c r="E127" s="126"/>
      <c r="F127" s="109"/>
    </row>
    <row r="128" spans="1:9" x14ac:dyDescent="0.4">
      <c r="A128" s="34"/>
      <c r="B128" s="94"/>
      <c r="C128" s="77"/>
      <c r="D128" s="80"/>
      <c r="E128" s="126"/>
      <c r="F128" s="109"/>
    </row>
    <row r="129" spans="1:6" x14ac:dyDescent="0.4">
      <c r="A129" s="34"/>
      <c r="B129" s="17"/>
      <c r="C129" s="77"/>
      <c r="D129" s="80"/>
      <c r="E129" s="126"/>
      <c r="F129" s="109">
        <f>SUM(F103:F127)</f>
        <v>32626</v>
      </c>
    </row>
    <row r="130" spans="1:6" x14ac:dyDescent="0.4">
      <c r="A130" s="34"/>
      <c r="B130" s="36" t="s">
        <v>152</v>
      </c>
      <c r="C130" s="77"/>
      <c r="D130" s="80"/>
      <c r="E130" s="126"/>
      <c r="F130" s="109"/>
    </row>
    <row r="131" spans="1:6" x14ac:dyDescent="0.4">
      <c r="A131" s="34"/>
      <c r="B131" s="17"/>
      <c r="C131" s="77"/>
      <c r="D131" s="80"/>
      <c r="E131" s="126"/>
      <c r="F131" s="109"/>
    </row>
    <row r="132" spans="1:6" x14ac:dyDescent="0.4">
      <c r="A132" s="34" t="s">
        <v>13</v>
      </c>
      <c r="B132" s="94" t="s">
        <v>153</v>
      </c>
      <c r="C132" s="77" t="s">
        <v>23</v>
      </c>
      <c r="D132" s="80">
        <v>1</v>
      </c>
      <c r="E132" s="126">
        <v>9912.8700000000008</v>
      </c>
      <c r="F132" s="104">
        <f>D132*E132</f>
        <v>9912.8700000000008</v>
      </c>
    </row>
    <row r="133" spans="1:6" x14ac:dyDescent="0.4">
      <c r="A133" s="34"/>
      <c r="B133" s="94"/>
      <c r="C133" s="77"/>
      <c r="D133" s="80"/>
      <c r="E133" s="126"/>
      <c r="F133" s="104"/>
    </row>
    <row r="134" spans="1:6" x14ac:dyDescent="0.4">
      <c r="A134" s="34" t="s">
        <v>15</v>
      </c>
      <c r="B134" s="94" t="s">
        <v>154</v>
      </c>
      <c r="C134" s="77" t="s">
        <v>155</v>
      </c>
      <c r="D134" s="80">
        <v>2</v>
      </c>
      <c r="E134" s="126">
        <v>920</v>
      </c>
      <c r="F134" s="104">
        <f>D134*E134</f>
        <v>1840</v>
      </c>
    </row>
    <row r="135" spans="1:6" x14ac:dyDescent="0.4">
      <c r="A135" s="34"/>
      <c r="B135" s="94"/>
      <c r="C135" s="77"/>
      <c r="D135" s="80"/>
      <c r="E135" s="126"/>
      <c r="F135" s="104"/>
    </row>
    <row r="136" spans="1:6" x14ac:dyDescent="0.4">
      <c r="A136" s="34" t="s">
        <v>17</v>
      </c>
      <c r="B136" s="94" t="s">
        <v>156</v>
      </c>
      <c r="C136" s="77" t="s">
        <v>130</v>
      </c>
      <c r="D136" s="80">
        <v>23</v>
      </c>
      <c r="E136" s="126">
        <v>1950</v>
      </c>
      <c r="F136" s="104">
        <f>D136*E136</f>
        <v>44850</v>
      </c>
    </row>
    <row r="137" spans="1:6" x14ac:dyDescent="0.4">
      <c r="A137" s="34"/>
      <c r="B137" s="94"/>
      <c r="C137" s="77"/>
      <c r="D137" s="80"/>
      <c r="E137" s="126"/>
      <c r="F137" s="104"/>
    </row>
    <row r="138" spans="1:6" x14ac:dyDescent="0.4">
      <c r="A138" s="34"/>
      <c r="B138" s="17"/>
      <c r="C138" s="77"/>
      <c r="D138" s="80"/>
      <c r="E138" s="126"/>
      <c r="F138" s="109">
        <f>SUM(F132:F136)</f>
        <v>56602.87</v>
      </c>
    </row>
    <row r="139" spans="1:6" x14ac:dyDescent="0.4">
      <c r="A139" s="34"/>
      <c r="B139" s="17"/>
      <c r="C139" s="77"/>
      <c r="D139" s="80"/>
      <c r="E139" s="126"/>
      <c r="F139" s="109"/>
    </row>
    <row r="140" spans="1:6" x14ac:dyDescent="0.4">
      <c r="A140" s="34"/>
      <c r="B140" s="36" t="s">
        <v>158</v>
      </c>
      <c r="C140" s="77"/>
      <c r="D140" s="80"/>
      <c r="E140" s="126"/>
      <c r="F140" s="109"/>
    </row>
    <row r="141" spans="1:6" x14ac:dyDescent="0.4">
      <c r="A141" s="34"/>
      <c r="B141" s="138"/>
      <c r="C141" s="77"/>
      <c r="D141" s="80"/>
      <c r="E141" s="126"/>
      <c r="F141" s="109"/>
    </row>
    <row r="142" spans="1:6" x14ac:dyDescent="0.4">
      <c r="A142" s="34"/>
      <c r="B142" s="36" t="s">
        <v>157</v>
      </c>
      <c r="C142" s="77"/>
      <c r="D142" s="80"/>
      <c r="E142" s="126"/>
      <c r="F142" s="109"/>
    </row>
    <row r="143" spans="1:6" x14ac:dyDescent="0.4">
      <c r="A143" s="34"/>
      <c r="B143" s="17"/>
      <c r="C143" s="77"/>
      <c r="D143" s="80"/>
      <c r="E143" s="126"/>
      <c r="F143" s="109"/>
    </row>
    <row r="144" spans="1:6" x14ac:dyDescent="0.4">
      <c r="A144" s="34" t="s">
        <v>13</v>
      </c>
      <c r="B144" s="94" t="s">
        <v>161</v>
      </c>
      <c r="C144" s="77" t="s">
        <v>130</v>
      </c>
      <c r="D144" s="80">
        <v>2</v>
      </c>
      <c r="E144" s="126"/>
      <c r="F144" s="104"/>
    </row>
    <row r="145" spans="1:9" x14ac:dyDescent="0.4">
      <c r="A145" s="34"/>
      <c r="B145" s="94" t="s">
        <v>162</v>
      </c>
      <c r="C145" s="77"/>
      <c r="D145" s="80"/>
      <c r="E145" s="126"/>
      <c r="F145" s="104"/>
    </row>
    <row r="146" spans="1:9" x14ac:dyDescent="0.4">
      <c r="A146" s="34"/>
      <c r="B146" s="17"/>
      <c r="C146" s="77"/>
      <c r="D146" s="80"/>
      <c r="E146" s="126"/>
      <c r="F146" s="109"/>
    </row>
    <row r="147" spans="1:9" x14ac:dyDescent="0.4">
      <c r="A147" s="34" t="s">
        <v>15</v>
      </c>
      <c r="B147" s="94" t="s">
        <v>159</v>
      </c>
      <c r="C147" s="77" t="s">
        <v>130</v>
      </c>
      <c r="D147" s="80">
        <v>2</v>
      </c>
      <c r="E147" s="126"/>
      <c r="F147" s="104"/>
    </row>
    <row r="148" spans="1:9" ht="26.4" customHeight="1" x14ac:dyDescent="0.4">
      <c r="A148" s="34"/>
      <c r="B148" s="94" t="s">
        <v>160</v>
      </c>
      <c r="C148" s="77"/>
      <c r="D148" s="80"/>
      <c r="E148" s="126"/>
      <c r="F148" s="104"/>
    </row>
    <row r="149" spans="1:9" ht="26" customHeight="1" x14ac:dyDescent="0.4">
      <c r="A149" s="34"/>
      <c r="B149" s="94"/>
      <c r="C149" s="77"/>
      <c r="D149" s="80"/>
      <c r="E149" s="126"/>
      <c r="F149" s="104"/>
      <c r="G149" s="144"/>
    </row>
    <row r="150" spans="1:9" x14ac:dyDescent="0.4">
      <c r="A150" s="34" t="s">
        <v>17</v>
      </c>
      <c r="B150" s="94" t="s">
        <v>166</v>
      </c>
      <c r="C150" s="77" t="s">
        <v>130</v>
      </c>
      <c r="D150" s="80">
        <v>1</v>
      </c>
      <c r="E150" s="126"/>
      <c r="F150" s="104"/>
      <c r="G150" s="144"/>
    </row>
    <row r="151" spans="1:9" ht="24" customHeight="1" x14ac:dyDescent="0.4">
      <c r="A151" s="34"/>
      <c r="B151" s="94" t="s">
        <v>163</v>
      </c>
      <c r="C151" s="77"/>
      <c r="D151" s="80"/>
      <c r="E151" s="126"/>
      <c r="F151" s="109"/>
      <c r="G151" s="144"/>
    </row>
    <row r="152" spans="1:9" ht="21.65" customHeight="1" x14ac:dyDescent="0.4">
      <c r="A152" s="34"/>
      <c r="B152" s="17"/>
      <c r="C152" s="77"/>
      <c r="D152" s="80"/>
      <c r="E152" s="126"/>
      <c r="F152" s="109"/>
      <c r="G152" s="144"/>
    </row>
    <row r="153" spans="1:9" x14ac:dyDescent="0.4">
      <c r="A153" s="34"/>
      <c r="B153" s="36"/>
      <c r="C153" s="77"/>
      <c r="D153" s="80"/>
      <c r="E153" s="126"/>
      <c r="F153" s="109"/>
      <c r="G153" s="144"/>
    </row>
    <row r="154" spans="1:9" x14ac:dyDescent="0.4">
      <c r="A154" s="139"/>
      <c r="B154" s="140" t="s">
        <v>164</v>
      </c>
      <c r="C154" s="139"/>
      <c r="D154" s="139"/>
      <c r="E154" s="141"/>
      <c r="F154" s="126"/>
      <c r="G154" s="144"/>
    </row>
    <row r="155" spans="1:9" x14ac:dyDescent="0.4">
      <c r="A155" s="139"/>
      <c r="B155" s="142"/>
      <c r="C155" s="139"/>
      <c r="D155" s="139"/>
      <c r="E155" s="141"/>
      <c r="F155" s="126"/>
      <c r="G155" s="144"/>
    </row>
    <row r="156" spans="1:9" ht="26.4" customHeight="1" x14ac:dyDescent="0.4">
      <c r="A156" s="139" t="s">
        <v>85</v>
      </c>
      <c r="B156" s="142" t="s">
        <v>165</v>
      </c>
      <c r="C156" s="139"/>
      <c r="D156" s="139"/>
      <c r="E156" s="141"/>
      <c r="F156" s="126"/>
      <c r="I156" s="39"/>
    </row>
    <row r="157" spans="1:9" x14ac:dyDescent="0.4">
      <c r="A157" s="139"/>
      <c r="B157" s="142" t="s">
        <v>167</v>
      </c>
      <c r="C157" s="139"/>
      <c r="D157" s="139"/>
      <c r="E157" s="141"/>
      <c r="F157" s="126"/>
    </row>
    <row r="158" spans="1:9" ht="27" customHeight="1" x14ac:dyDescent="0.4">
      <c r="A158" s="139"/>
      <c r="B158" s="142" t="s">
        <v>168</v>
      </c>
      <c r="C158" s="139" t="s">
        <v>24</v>
      </c>
      <c r="D158" s="139">
        <v>45</v>
      </c>
      <c r="E158" s="141"/>
      <c r="F158" s="126"/>
    </row>
    <row r="159" spans="1:9" ht="30" customHeight="1" x14ac:dyDescent="0.4">
      <c r="A159" s="139"/>
      <c r="B159" s="142" t="s">
        <v>169</v>
      </c>
      <c r="C159" s="139"/>
      <c r="D159" s="139"/>
      <c r="E159" s="141"/>
      <c r="F159" s="126"/>
      <c r="I159" s="60"/>
    </row>
    <row r="160" spans="1:9" x14ac:dyDescent="0.4">
      <c r="A160" s="139"/>
      <c r="B160" s="142" t="s">
        <v>170</v>
      </c>
      <c r="C160" s="139"/>
      <c r="D160" s="139"/>
      <c r="E160" s="141"/>
      <c r="F160" s="126"/>
    </row>
    <row r="161" spans="1:9" ht="29" customHeight="1" x14ac:dyDescent="0.4">
      <c r="A161" s="139"/>
      <c r="B161" s="142" t="s">
        <v>171</v>
      </c>
      <c r="C161" s="139"/>
      <c r="D161" s="139"/>
      <c r="E161" s="141"/>
      <c r="F161" s="126"/>
    </row>
    <row r="162" spans="1:9" x14ac:dyDescent="0.4">
      <c r="A162" s="139"/>
      <c r="B162" s="142"/>
      <c r="C162" s="139"/>
      <c r="D162" s="139"/>
      <c r="E162" s="141"/>
      <c r="F162" s="126"/>
    </row>
    <row r="163" spans="1:9" x14ac:dyDescent="0.4">
      <c r="A163" s="34"/>
      <c r="B163" s="35"/>
      <c r="C163" s="77"/>
      <c r="D163" s="80"/>
      <c r="E163" s="126"/>
      <c r="F163" s="109"/>
    </row>
    <row r="164" spans="1:9" x14ac:dyDescent="0.4">
      <c r="A164" s="34"/>
      <c r="B164" s="113"/>
      <c r="C164" s="77"/>
      <c r="D164" s="80"/>
      <c r="E164" s="126"/>
      <c r="F164" s="109"/>
    </row>
    <row r="165" spans="1:9" x14ac:dyDescent="0.4">
      <c r="A165" s="16"/>
      <c r="B165" s="17"/>
      <c r="C165" s="18"/>
      <c r="D165" s="18"/>
      <c r="E165" s="18"/>
      <c r="F165" s="122"/>
    </row>
    <row r="166" spans="1:9" x14ac:dyDescent="0.4">
      <c r="A166" s="34"/>
      <c r="B166" s="113"/>
      <c r="C166" s="77"/>
      <c r="D166" s="80"/>
      <c r="E166" s="126"/>
      <c r="F166" s="109"/>
    </row>
    <row r="167" spans="1:9" ht="25.25" customHeight="1" x14ac:dyDescent="0.4">
      <c r="A167" s="16"/>
      <c r="B167" s="17"/>
      <c r="C167" s="18"/>
      <c r="D167" s="18"/>
      <c r="E167" s="18"/>
      <c r="F167" s="122"/>
      <c r="I167" s="39"/>
    </row>
    <row r="168" spans="1:9" ht="24.65" customHeight="1" x14ac:dyDescent="0.4">
      <c r="A168" s="34"/>
      <c r="B168" s="17"/>
      <c r="C168" s="86"/>
      <c r="D168" s="79"/>
      <c r="E168" s="134"/>
      <c r="F168" s="110"/>
      <c r="I168" s="39"/>
    </row>
    <row r="169" spans="1:9" ht="21.65" customHeight="1" x14ac:dyDescent="0.4">
      <c r="A169" s="54">
        <v>94</v>
      </c>
      <c r="B169" s="55" t="s">
        <v>61</v>
      </c>
      <c r="C169" s="86">
        <v>0</v>
      </c>
      <c r="D169" s="79"/>
      <c r="E169" s="134"/>
      <c r="F169" s="105">
        <f>F74+F87+F92+F98+F129+F138</f>
        <v>183728.87</v>
      </c>
      <c r="I169" s="39"/>
    </row>
    <row r="170" spans="1:9" x14ac:dyDescent="0.4">
      <c r="A170" s="54"/>
      <c r="B170" s="55"/>
      <c r="C170" s="86"/>
      <c r="D170" s="79"/>
      <c r="E170" s="134"/>
      <c r="F170" s="110"/>
    </row>
    <row r="171" spans="1:9" x14ac:dyDescent="0.4">
      <c r="A171" s="68"/>
      <c r="B171" s="69"/>
      <c r="C171" s="70"/>
      <c r="D171" s="71"/>
      <c r="E171" s="133"/>
      <c r="F171" s="108"/>
      <c r="I171" s="39"/>
    </row>
    <row r="172" spans="1:9" x14ac:dyDescent="0.4">
      <c r="A172" s="72"/>
      <c r="B172" s="73" t="s">
        <v>124</v>
      </c>
      <c r="C172" s="74"/>
      <c r="D172" s="75"/>
      <c r="E172" s="135"/>
      <c r="F172" s="111">
        <f>F14+F169</f>
        <v>222192.62</v>
      </c>
      <c r="G172" s="143">
        <v>222192.62</v>
      </c>
    </row>
    <row r="173" spans="1:9" x14ac:dyDescent="0.4">
      <c r="C173" s="118"/>
      <c r="D173" s="119"/>
    </row>
    <row r="178" ht="24.65" customHeight="1" x14ac:dyDescent="0.4"/>
    <row r="180" ht="23" customHeight="1" x14ac:dyDescent="0.4"/>
    <row r="187" ht="29" customHeight="1" x14ac:dyDescent="0.4"/>
    <row r="189" ht="27.65" customHeight="1" x14ac:dyDescent="0.4"/>
    <row r="193" spans="7:7" x14ac:dyDescent="0.4">
      <c r="G193" s="144"/>
    </row>
    <row r="194" spans="7:7" x14ac:dyDescent="0.4">
      <c r="G194" s="144"/>
    </row>
    <row r="201" spans="7:7" ht="15.65" customHeight="1" x14ac:dyDescent="0.4"/>
    <row r="241" ht="26" customHeight="1" x14ac:dyDescent="0.4"/>
    <row r="253" ht="30" customHeight="1" x14ac:dyDescent="0.4"/>
    <row r="254" ht="27" customHeight="1" x14ac:dyDescent="0.4"/>
    <row r="280" ht="23" customHeight="1" x14ac:dyDescent="0.4"/>
    <row r="289" spans="7:8" ht="29.5" x14ac:dyDescent="0.55000000000000004">
      <c r="G289" s="146"/>
      <c r="H289" s="49"/>
    </row>
    <row r="355" spans="1:8" s="49" customFormat="1" ht="29.5" x14ac:dyDescent="0.55000000000000004">
      <c r="A355" s="56"/>
      <c r="B355" s="57"/>
      <c r="C355" s="58"/>
      <c r="D355" s="59"/>
      <c r="E355" s="136"/>
      <c r="F355" s="112"/>
      <c r="G355" s="143"/>
      <c r="H355" s="25"/>
    </row>
    <row r="384" ht="27" customHeight="1" x14ac:dyDescent="0.4"/>
    <row r="404" ht="22.5" customHeight="1" x14ac:dyDescent="0.4"/>
    <row r="411" ht="27" customHeight="1" x14ac:dyDescent="0.4"/>
    <row r="413" ht="27" customHeight="1" x14ac:dyDescent="0.4"/>
    <row r="415" ht="25.5" customHeight="1" x14ac:dyDescent="0.4"/>
    <row r="418" ht="23.25" customHeight="1" x14ac:dyDescent="0.4"/>
    <row r="419" ht="21.75" customHeight="1" x14ac:dyDescent="0.4"/>
    <row r="428" ht="24.65" customHeight="1" x14ac:dyDescent="0.4"/>
    <row r="429" ht="30" customHeight="1" x14ac:dyDescent="0.4"/>
    <row r="448" ht="23" customHeight="1" x14ac:dyDescent="0.4"/>
    <row r="449" ht="30" customHeight="1" x14ac:dyDescent="0.4"/>
    <row r="463" ht="33" customHeight="1" x14ac:dyDescent="0.4"/>
    <row r="471" ht="30.65" customHeight="1" x14ac:dyDescent="0.4"/>
    <row r="472" ht="30.65" customHeight="1" x14ac:dyDescent="0.4"/>
    <row r="473" ht="30.65" customHeight="1" x14ac:dyDescent="0.4"/>
    <row r="474" ht="30.65" customHeight="1" x14ac:dyDescent="0.4"/>
    <row r="475" ht="30.65" customHeight="1" x14ac:dyDescent="0.4"/>
    <row r="476" ht="17" customHeight="1" x14ac:dyDescent="0.4"/>
    <row r="477" ht="30.65" customHeight="1" x14ac:dyDescent="0.4"/>
    <row r="478" ht="30.65" customHeight="1" x14ac:dyDescent="0.4"/>
    <row r="479" ht="23.4" customHeight="1" x14ac:dyDescent="0.4"/>
    <row r="494" ht="23.25" customHeight="1" x14ac:dyDescent="0.4"/>
    <row r="501" ht="28.25" customHeight="1" x14ac:dyDescent="0.4"/>
    <row r="506" ht="30.65" customHeight="1" x14ac:dyDescent="0.4"/>
    <row r="517" ht="26" customHeight="1" x14ac:dyDescent="0.4"/>
    <row r="525" ht="29" customHeight="1" x14ac:dyDescent="0.4"/>
    <row r="528" ht="30.65" customHeight="1" x14ac:dyDescent="0.4"/>
    <row r="529" ht="29" customHeight="1" x14ac:dyDescent="0.4"/>
    <row r="531" ht="33.65" customHeight="1" x14ac:dyDescent="0.4"/>
    <row r="532" ht="27.65" customHeight="1" x14ac:dyDescent="0.4"/>
    <row r="534" ht="23" customHeight="1" x14ac:dyDescent="0.4"/>
    <row r="535" ht="24.65" customHeight="1" x14ac:dyDescent="0.4"/>
    <row r="536" ht="24" customHeight="1" x14ac:dyDescent="0.4"/>
    <row r="537" ht="24" customHeight="1" x14ac:dyDescent="0.4"/>
    <row r="538" ht="24.65" customHeight="1" x14ac:dyDescent="0.4"/>
    <row r="541" ht="28.25" customHeight="1" x14ac:dyDescent="0.4"/>
    <row r="544" ht="20.399999999999999" customHeight="1" x14ac:dyDescent="0.4"/>
    <row r="546" ht="27" customHeight="1" x14ac:dyDescent="0.4"/>
    <row r="547" ht="25.25" customHeight="1" x14ac:dyDescent="0.4"/>
    <row r="549" ht="27" customHeight="1" x14ac:dyDescent="0.4"/>
    <row r="550" ht="24.65" customHeight="1" x14ac:dyDescent="0.4"/>
    <row r="551" ht="27.65" customHeight="1" x14ac:dyDescent="0.4"/>
    <row r="552" ht="32" customHeight="1" x14ac:dyDescent="0.4"/>
    <row r="553" ht="31.25" customHeight="1" x14ac:dyDescent="0.4"/>
    <row r="555" ht="26" customHeight="1" x14ac:dyDescent="0.4"/>
    <row r="556" ht="24" customHeight="1" x14ac:dyDescent="0.4"/>
    <row r="557" ht="30" customHeight="1" x14ac:dyDescent="0.4"/>
    <row r="558" ht="24" customHeight="1" x14ac:dyDescent="0.4"/>
    <row r="559" ht="24" customHeight="1" x14ac:dyDescent="0.4"/>
    <row r="560" ht="30" customHeight="1" x14ac:dyDescent="0.4"/>
    <row r="562" ht="21.65" customHeight="1" x14ac:dyDescent="0.4"/>
    <row r="563" ht="23.25" customHeight="1" x14ac:dyDescent="0.4"/>
    <row r="565" ht="33.65" customHeight="1" x14ac:dyDescent="0.4"/>
    <row r="566" ht="20.399999999999999" customHeight="1" x14ac:dyDescent="0.4"/>
    <row r="567" ht="23" customHeight="1" x14ac:dyDescent="0.4"/>
    <row r="568" ht="24.65" customHeight="1" x14ac:dyDescent="0.4"/>
    <row r="569" ht="23.4" customHeight="1" x14ac:dyDescent="0.4"/>
    <row r="570" ht="17.399999999999999" customHeight="1" x14ac:dyDescent="0.4"/>
    <row r="571" ht="20" customHeight="1" x14ac:dyDescent="0.4"/>
    <row r="572" ht="27.65" customHeight="1" x14ac:dyDescent="0.4"/>
    <row r="573" ht="24" customHeight="1" x14ac:dyDescent="0.4"/>
    <row r="576" ht="26" customHeight="1" x14ac:dyDescent="0.4"/>
    <row r="577" spans="9:9" ht="26.4" customHeight="1" x14ac:dyDescent="0.4"/>
    <row r="580" spans="9:9" ht="30.65" customHeight="1" x14ac:dyDescent="0.4"/>
    <row r="583" spans="9:9" x14ac:dyDescent="0.4">
      <c r="I583" s="61"/>
    </row>
    <row r="584" spans="9:9" x14ac:dyDescent="0.4">
      <c r="I584" s="61"/>
    </row>
    <row r="585" spans="9:9" ht="27" customHeight="1" x14ac:dyDescent="0.4"/>
    <row r="591" spans="9:9" ht="26.25" customHeight="1" x14ac:dyDescent="0.4"/>
    <row r="593" ht="23.4" customHeight="1" x14ac:dyDescent="0.4"/>
    <row r="597" ht="22.5" customHeight="1" x14ac:dyDescent="0.4"/>
    <row r="600" ht="27" customHeight="1" x14ac:dyDescent="0.4"/>
    <row r="606" ht="21" customHeight="1" x14ac:dyDescent="0.4"/>
    <row r="651" ht="21" customHeight="1" x14ac:dyDescent="0.4"/>
    <row r="681" ht="20" customHeight="1" x14ac:dyDescent="0.4"/>
    <row r="682" ht="25.25" customHeight="1" x14ac:dyDescent="0.4"/>
    <row r="690" ht="23" customHeight="1" x14ac:dyDescent="0.4"/>
    <row r="697" ht="28.25" customHeight="1" x14ac:dyDescent="0.4"/>
    <row r="699" ht="24.65" customHeight="1" x14ac:dyDescent="0.4"/>
    <row r="700" ht="27.65" customHeight="1" x14ac:dyDescent="0.4"/>
    <row r="714" ht="27" customHeight="1" x14ac:dyDescent="0.4"/>
    <row r="729" ht="23" customHeight="1" x14ac:dyDescent="0.4"/>
    <row r="730" ht="25.25" customHeight="1" x14ac:dyDescent="0.4"/>
    <row r="731" ht="30" customHeight="1" x14ac:dyDescent="0.4"/>
    <row r="741" ht="21" customHeight="1" x14ac:dyDescent="0.4"/>
    <row r="742" ht="21.65" customHeight="1" x14ac:dyDescent="0.4"/>
    <row r="773" ht="23" customHeight="1" x14ac:dyDescent="0.4"/>
    <row r="774" ht="18.649999999999999" customHeight="1" x14ac:dyDescent="0.4"/>
    <row r="778" ht="32" customHeight="1" x14ac:dyDescent="0.4"/>
    <row r="779" ht="32" customHeight="1" x14ac:dyDescent="0.4"/>
    <row r="785" ht="33.65" customHeight="1" x14ac:dyDescent="0.4"/>
    <row r="791" ht="33" customHeight="1" x14ac:dyDescent="0.4"/>
    <row r="793" ht="33.65" customHeight="1" x14ac:dyDescent="0.4"/>
    <row r="794" ht="21" customHeight="1" x14ac:dyDescent="0.4"/>
    <row r="795" ht="20" customHeight="1" x14ac:dyDescent="0.4"/>
    <row r="797" ht="18.649999999999999" customHeight="1" x14ac:dyDescent="0.4"/>
    <row r="804" ht="28.5" customHeight="1" x14ac:dyDescent="0.4"/>
    <row r="805" ht="28.5" customHeight="1" x14ac:dyDescent="0.4"/>
    <row r="817" ht="21.65" customHeight="1" x14ac:dyDescent="0.4"/>
    <row r="819" ht="18.649999999999999" customHeight="1" x14ac:dyDescent="0.4"/>
    <row r="820" ht="21" customHeight="1" x14ac:dyDescent="0.4"/>
    <row r="821" ht="24" customHeight="1" x14ac:dyDescent="0.4"/>
    <row r="822" ht="24.65" customHeight="1" x14ac:dyDescent="0.4"/>
    <row r="823" ht="28.25" customHeight="1" x14ac:dyDescent="0.4"/>
    <row r="841" ht="26" customHeight="1" x14ac:dyDescent="0.4"/>
    <row r="851" ht="23.25" customHeight="1" x14ac:dyDescent="0.4"/>
    <row r="855" ht="21.65" customHeight="1" x14ac:dyDescent="0.4"/>
    <row r="863" ht="26" customHeight="1" x14ac:dyDescent="0.4"/>
    <row r="894" ht="27" customHeight="1" x14ac:dyDescent="0.4"/>
    <row r="898" spans="7:8" ht="29.25" customHeight="1" x14ac:dyDescent="0.4"/>
    <row r="900" spans="7:8" ht="24.75" customHeight="1" x14ac:dyDescent="0.4"/>
    <row r="905" spans="7:8" x14ac:dyDescent="0.4">
      <c r="G905" s="147"/>
      <c r="H905" s="62"/>
    </row>
    <row r="918" ht="22.25" customHeight="1" x14ac:dyDescent="0.4"/>
    <row r="925" ht="26.25" customHeight="1" x14ac:dyDescent="0.4"/>
    <row r="927" ht="17" customHeight="1" x14ac:dyDescent="0.4"/>
    <row r="934" ht="24.65" customHeight="1" x14ac:dyDescent="0.4"/>
    <row r="948" ht="40.25" customHeight="1" x14ac:dyDescent="0.4"/>
    <row r="972" ht="25.25" customHeight="1" x14ac:dyDescent="0.4"/>
    <row r="977" spans="1:8" s="62" customFormat="1" ht="21" customHeight="1" x14ac:dyDescent="0.4">
      <c r="A977" s="56"/>
      <c r="B977" s="57"/>
      <c r="C977" s="58"/>
      <c r="D977" s="59"/>
      <c r="E977" s="136"/>
      <c r="F977" s="112"/>
      <c r="G977" s="143"/>
      <c r="H977" s="25"/>
    </row>
    <row r="979" spans="1:8" ht="34.25" customHeight="1" x14ac:dyDescent="0.4"/>
    <row r="983" spans="1:8" ht="16.25" customHeight="1" x14ac:dyDescent="0.4"/>
    <row r="984" spans="1:8" ht="16.25" customHeight="1" x14ac:dyDescent="0.4"/>
    <row r="985" spans="1:8" ht="16.25" customHeight="1" x14ac:dyDescent="0.4"/>
    <row r="986" spans="1:8" ht="16.25" customHeight="1" x14ac:dyDescent="0.4"/>
    <row r="987" spans="1:8" ht="16.25" customHeight="1" x14ac:dyDescent="0.4"/>
    <row r="993" ht="24.75" customHeight="1" x14ac:dyDescent="0.4"/>
    <row r="996" ht="55.25" customHeight="1" x14ac:dyDescent="0.4"/>
    <row r="997" ht="24" customHeight="1" x14ac:dyDescent="0.4"/>
    <row r="999" ht="22.5" customHeight="1" x14ac:dyDescent="0.4"/>
    <row r="1000" ht="75" customHeight="1" x14ac:dyDescent="0.4"/>
    <row r="1001" ht="22.5" customHeight="1" x14ac:dyDescent="0.4"/>
    <row r="1002" ht="74" customHeight="1" x14ac:dyDescent="0.4"/>
    <row r="1003" ht="22.5" customHeight="1" x14ac:dyDescent="0.4"/>
    <row r="1004" ht="69" customHeight="1" x14ac:dyDescent="0.4"/>
    <row r="1005" ht="22.5" customHeight="1" x14ac:dyDescent="0.4"/>
    <row r="1006" ht="22.5" customHeight="1" x14ac:dyDescent="0.4"/>
    <row r="1007" ht="22.5" customHeight="1" x14ac:dyDescent="0.4"/>
    <row r="1008" ht="22.5" customHeight="1" x14ac:dyDescent="0.4"/>
    <row r="1009" ht="22.5" customHeight="1" x14ac:dyDescent="0.4"/>
    <row r="1010" ht="51.65" customHeight="1" x14ac:dyDescent="0.4"/>
    <row r="1011" ht="22.5" customHeight="1" x14ac:dyDescent="0.4"/>
    <row r="1012" ht="22.5" customHeight="1" x14ac:dyDescent="0.4"/>
    <row r="1013" ht="22.5" customHeight="1" x14ac:dyDescent="0.4"/>
    <row r="1014" ht="22.5" customHeight="1" x14ac:dyDescent="0.4"/>
    <row r="1015" ht="22.5" customHeight="1" x14ac:dyDescent="0.4"/>
    <row r="1016" ht="22.5" customHeight="1" x14ac:dyDescent="0.4"/>
    <row r="1017" ht="22.5" customHeight="1" x14ac:dyDescent="0.4"/>
    <row r="1018" ht="22.5" customHeight="1" x14ac:dyDescent="0.4"/>
    <row r="1019" ht="22.5" customHeight="1" x14ac:dyDescent="0.4"/>
    <row r="1020" ht="22.5" customHeight="1" x14ac:dyDescent="0.4"/>
    <row r="1021" ht="22.5" customHeight="1" x14ac:dyDescent="0.4"/>
    <row r="1022" ht="22.5" customHeight="1" x14ac:dyDescent="0.4"/>
    <row r="1023" ht="22.5" customHeight="1" x14ac:dyDescent="0.4"/>
    <row r="1024" ht="22.5" customHeight="1" x14ac:dyDescent="0.4"/>
    <row r="1025" ht="22.5" customHeight="1" x14ac:dyDescent="0.4"/>
    <row r="1026" ht="22.5" customHeight="1" x14ac:dyDescent="0.4"/>
    <row r="1029" ht="25.5" customHeight="1" x14ac:dyDescent="0.4"/>
    <row r="1045" ht="27" customHeight="1" x14ac:dyDescent="0.4"/>
    <row r="1046" ht="25.5" customHeight="1" x14ac:dyDescent="0.4"/>
    <row r="1049" ht="26.25" customHeight="1" x14ac:dyDescent="0.4"/>
    <row r="1052" ht="81.650000000000006" customHeight="1" x14ac:dyDescent="0.4"/>
    <row r="1054" ht="36.65" customHeight="1" x14ac:dyDescent="0.4"/>
    <row r="1055" ht="21.75" customHeight="1" x14ac:dyDescent="0.4"/>
    <row r="1056" ht="27" customHeight="1" x14ac:dyDescent="0.4"/>
    <row r="1058" ht="22.5" customHeight="1" x14ac:dyDescent="0.4"/>
    <row r="1059" ht="24.75" customHeight="1" x14ac:dyDescent="0.4"/>
    <row r="1061" ht="23.4" customHeight="1" x14ac:dyDescent="0.4"/>
    <row r="1062" ht="143.4" customHeight="1" x14ac:dyDescent="0.4"/>
    <row r="1064" ht="89.4" customHeight="1" x14ac:dyDescent="0.4"/>
    <row r="1065" ht="21.75" customHeight="1" x14ac:dyDescent="0.4"/>
    <row r="1066" ht="68" customHeight="1" x14ac:dyDescent="0.4"/>
    <row r="1067" ht="24" customHeight="1" x14ac:dyDescent="0.4"/>
    <row r="1069" ht="78.75" customHeight="1" x14ac:dyDescent="0.4"/>
    <row r="1071" ht="24" customHeight="1" x14ac:dyDescent="0.4"/>
    <row r="1074" ht="23.25" customHeight="1" x14ac:dyDescent="0.4"/>
    <row r="1075" ht="27" customHeight="1" x14ac:dyDescent="0.4"/>
    <row r="1081" ht="26.25" customHeight="1" x14ac:dyDescent="0.4"/>
    <row r="1083" ht="27" customHeight="1" x14ac:dyDescent="0.4"/>
    <row r="1084" ht="25.5" customHeight="1" x14ac:dyDescent="0.4"/>
    <row r="1098" ht="23.25" customHeight="1" x14ac:dyDescent="0.4"/>
    <row r="1100" ht="24.75" customHeight="1" x14ac:dyDescent="0.4"/>
    <row r="1101" ht="25.5" customHeight="1" x14ac:dyDescent="0.4"/>
    <row r="1107" ht="24" customHeight="1" x14ac:dyDescent="0.4"/>
    <row r="1108" ht="27" customHeight="1" x14ac:dyDescent="0.4"/>
    <row r="1109" ht="24.75" customHeight="1" x14ac:dyDescent="0.4"/>
    <row r="1112" ht="21.75" customHeight="1" x14ac:dyDescent="0.4"/>
    <row r="1115" ht="21" customHeight="1" x14ac:dyDescent="0.4"/>
    <row r="1117" ht="18" customHeight="1" x14ac:dyDescent="0.4"/>
    <row r="1161" ht="76.5" customHeight="1" x14ac:dyDescent="0.4"/>
    <row r="1167" ht="27.65" customHeight="1" x14ac:dyDescent="0.4"/>
    <row r="1169" ht="27.75" customHeight="1" x14ac:dyDescent="0.4"/>
    <row r="1172" ht="32.25" customHeight="1" x14ac:dyDescent="0.4"/>
    <row r="1184" ht="30.75" customHeight="1" x14ac:dyDescent="0.4"/>
    <row r="1190" ht="21.65" customHeight="1" x14ac:dyDescent="0.4"/>
    <row r="1198" ht="23.4" customHeight="1" x14ac:dyDescent="0.4"/>
    <row r="1264" ht="26.25" customHeight="1" x14ac:dyDescent="0.4"/>
    <row r="1265" ht="22.5" customHeight="1" x14ac:dyDescent="0.4"/>
    <row r="1294" ht="25.5" customHeight="1" x14ac:dyDescent="0.4"/>
    <row r="1305" ht="24.75" customHeight="1" x14ac:dyDescent="0.4"/>
    <row r="1308" ht="24" customHeight="1" x14ac:dyDescent="0.4"/>
    <row r="1327" ht="21" customHeight="1" x14ac:dyDescent="0.4"/>
    <row r="1328" ht="97.5" customHeight="1" x14ac:dyDescent="0.4"/>
    <row r="1340" ht="40.5" customHeight="1" x14ac:dyDescent="0.4"/>
    <row r="1399" ht="25.5" customHeight="1" x14ac:dyDescent="0.4"/>
    <row r="1407" ht="87" customHeight="1" x14ac:dyDescent="0.4"/>
    <row r="1807" ht="46.5" customHeight="1" x14ac:dyDescent="0.4"/>
    <row r="1811" ht="56.25" customHeight="1" x14ac:dyDescent="0.4"/>
    <row r="2104" ht="19.5" customHeight="1" x14ac:dyDescent="0.4"/>
    <row r="2105" ht="19.5" customHeight="1" x14ac:dyDescent="0.4"/>
    <row r="2106" ht="19.5" customHeight="1" x14ac:dyDescent="0.4"/>
    <row r="2110" ht="27" customHeight="1" x14ac:dyDescent="0.4"/>
    <row r="2125" ht="22.5" customHeight="1" x14ac:dyDescent="0.4"/>
    <row r="2180" spans="7:8" ht="29.5" x14ac:dyDescent="0.55000000000000004">
      <c r="G2180" s="146"/>
      <c r="H2180" s="49"/>
    </row>
    <row r="2238" spans="1:8" s="49" customFormat="1" ht="29.5" x14ac:dyDescent="0.55000000000000004">
      <c r="A2238" s="56"/>
      <c r="B2238" s="57"/>
      <c r="C2238" s="58"/>
      <c r="D2238" s="59"/>
      <c r="E2238" s="136"/>
      <c r="F2238" s="112"/>
      <c r="G2238" s="143"/>
      <c r="H2238" s="25"/>
    </row>
    <row r="2283" ht="23.25" customHeight="1" x14ac:dyDescent="0.4"/>
    <row r="2404" ht="19.5" customHeight="1" x14ac:dyDescent="0.4"/>
    <row r="2504" spans="9:9" x14ac:dyDescent="0.4">
      <c r="I2504" s="53"/>
    </row>
    <row r="2530" ht="19.5" customHeight="1" x14ac:dyDescent="0.4"/>
    <row r="2539" ht="74.25" customHeight="1" x14ac:dyDescent="0.4"/>
    <row r="2540" ht="15" customHeight="1" x14ac:dyDescent="0.4"/>
    <row r="2541" ht="74.25" customHeight="1" x14ac:dyDescent="0.4"/>
    <row r="2551" ht="22.5" customHeight="1" x14ac:dyDescent="0.4"/>
    <row r="2554" ht="22.5" customHeight="1" x14ac:dyDescent="0.4"/>
    <row r="2556" ht="28.5" customHeight="1" x14ac:dyDescent="0.4"/>
    <row r="2557" ht="28.5" customHeight="1" x14ac:dyDescent="0.4"/>
    <row r="2558" ht="24" customHeight="1" x14ac:dyDescent="0.4"/>
    <row r="2559" ht="45.75" customHeight="1" x14ac:dyDescent="0.4"/>
    <row r="2560" ht="28.5" customHeight="1" x14ac:dyDescent="0.4"/>
    <row r="2561" ht="28.5" customHeight="1" x14ac:dyDescent="0.4"/>
    <row r="2562" ht="28.5" customHeight="1" x14ac:dyDescent="0.4"/>
    <row r="2566" ht="27" customHeight="1" x14ac:dyDescent="0.4"/>
    <row r="2621" ht="31.5" customHeight="1" x14ac:dyDescent="0.4"/>
    <row r="2638" ht="19.5" customHeight="1" x14ac:dyDescent="0.4"/>
    <row r="2695" ht="36" customHeight="1" x14ac:dyDescent="0.4"/>
    <row r="2917" ht="23.25" customHeight="1" x14ac:dyDescent="0.4"/>
    <row r="3588" spans="8:8" x14ac:dyDescent="0.4">
      <c r="H3588" s="63"/>
    </row>
    <row r="3589" spans="8:8" x14ac:dyDescent="0.4">
      <c r="H3589" s="63"/>
    </row>
    <row r="3590" spans="8:8" x14ac:dyDescent="0.4">
      <c r="H3590" s="63"/>
    </row>
    <row r="3591" spans="8:8" x14ac:dyDescent="0.4">
      <c r="H3591" s="63"/>
    </row>
    <row r="3592" spans="8:8" x14ac:dyDescent="0.4">
      <c r="H3592" s="63"/>
    </row>
    <row r="3593" spans="8:8" x14ac:dyDescent="0.4">
      <c r="H3593" s="63"/>
    </row>
    <row r="3594" spans="8:8" x14ac:dyDescent="0.4">
      <c r="H3594" s="63"/>
    </row>
    <row r="3595" spans="8:8" x14ac:dyDescent="0.4">
      <c r="H3595" s="63"/>
    </row>
    <row r="3596" spans="8:8" x14ac:dyDescent="0.4">
      <c r="H3596" s="63"/>
    </row>
    <row r="3597" spans="8:8" x14ac:dyDescent="0.4">
      <c r="H3597" s="63"/>
    </row>
    <row r="3598" spans="8:8" x14ac:dyDescent="0.4">
      <c r="H3598" s="63"/>
    </row>
    <row r="3599" spans="8:8" x14ac:dyDescent="0.4">
      <c r="H3599" s="63"/>
    </row>
    <row r="3600" spans="8:8" x14ac:dyDescent="0.4">
      <c r="H3600" s="63"/>
    </row>
    <row r="3601" spans="8:8" x14ac:dyDescent="0.4">
      <c r="H3601" s="63"/>
    </row>
    <row r="3602" spans="8:8" x14ac:dyDescent="0.4">
      <c r="H3602" s="63"/>
    </row>
    <row r="3603" spans="8:8" x14ac:dyDescent="0.4">
      <c r="H3603" s="63"/>
    </row>
    <row r="3604" spans="8:8" x14ac:dyDescent="0.4">
      <c r="H3604" s="63"/>
    </row>
    <row r="3605" spans="8:8" x14ac:dyDescent="0.4">
      <c r="H3605" s="63"/>
    </row>
    <row r="3606" spans="8:8" x14ac:dyDescent="0.4">
      <c r="H3606" s="63"/>
    </row>
    <row r="3607" spans="8:8" x14ac:dyDescent="0.4">
      <c r="H3607" s="63"/>
    </row>
    <row r="3608" spans="8:8" x14ac:dyDescent="0.4">
      <c r="H3608" s="63"/>
    </row>
    <row r="3609" spans="8:8" x14ac:dyDescent="0.4">
      <c r="H3609" s="63"/>
    </row>
    <row r="3610" spans="8:8" x14ac:dyDescent="0.4">
      <c r="H3610" s="63"/>
    </row>
    <row r="3611" spans="8:8" x14ac:dyDescent="0.4">
      <c r="H3611" s="63"/>
    </row>
    <row r="3612" spans="8:8" x14ac:dyDescent="0.4">
      <c r="H3612" s="63"/>
    </row>
    <row r="3613" spans="8:8" x14ac:dyDescent="0.4">
      <c r="H3613" s="63"/>
    </row>
    <row r="3614" spans="8:8" x14ac:dyDescent="0.4">
      <c r="H3614" s="63"/>
    </row>
    <row r="3615" spans="8:8" x14ac:dyDescent="0.4">
      <c r="H3615" s="63"/>
    </row>
    <row r="3616" spans="8:8" x14ac:dyDescent="0.4">
      <c r="H3616" s="63"/>
    </row>
    <row r="3617" spans="8:8" x14ac:dyDescent="0.4">
      <c r="H3617" s="63"/>
    </row>
    <row r="3618" spans="8:8" x14ac:dyDescent="0.4">
      <c r="H3618" s="63"/>
    </row>
    <row r="3646" spans="1:8" s="63" customFormat="1" x14ac:dyDescent="0.4">
      <c r="A3646" s="56"/>
      <c r="B3646" s="57"/>
      <c r="C3646" s="58"/>
      <c r="D3646" s="59"/>
      <c r="E3646" s="136"/>
      <c r="F3646" s="112"/>
      <c r="G3646" s="143"/>
      <c r="H3646" s="25"/>
    </row>
    <row r="3647" spans="1:8" s="63" customFormat="1" x14ac:dyDescent="0.4">
      <c r="A3647" s="56"/>
      <c r="B3647" s="57"/>
      <c r="C3647" s="58"/>
      <c r="D3647" s="59"/>
      <c r="E3647" s="136"/>
      <c r="F3647" s="112"/>
      <c r="G3647" s="143"/>
      <c r="H3647" s="25"/>
    </row>
    <row r="3648" spans="1:8" s="63" customFormat="1" x14ac:dyDescent="0.4">
      <c r="A3648" s="56"/>
      <c r="B3648" s="57"/>
      <c r="C3648" s="58"/>
      <c r="D3648" s="59"/>
      <c r="E3648" s="136"/>
      <c r="F3648" s="112"/>
      <c r="G3648" s="143"/>
      <c r="H3648" s="25"/>
    </row>
    <row r="3649" spans="1:8" s="63" customFormat="1" x14ac:dyDescent="0.4">
      <c r="A3649" s="56"/>
      <c r="B3649" s="57"/>
      <c r="C3649" s="58"/>
      <c r="D3649" s="59"/>
      <c r="E3649" s="136"/>
      <c r="F3649" s="112"/>
      <c r="G3649" s="143"/>
      <c r="H3649" s="25"/>
    </row>
    <row r="3650" spans="1:8" s="63" customFormat="1" x14ac:dyDescent="0.4">
      <c r="A3650" s="56"/>
      <c r="B3650" s="57"/>
      <c r="C3650" s="58"/>
      <c r="D3650" s="59"/>
      <c r="E3650" s="136"/>
      <c r="F3650" s="112"/>
      <c r="G3650" s="143"/>
      <c r="H3650" s="25"/>
    </row>
    <row r="3651" spans="1:8" s="63" customFormat="1" x14ac:dyDescent="0.4">
      <c r="A3651" s="56"/>
      <c r="B3651" s="57"/>
      <c r="C3651" s="58"/>
      <c r="D3651" s="59"/>
      <c r="E3651" s="136"/>
      <c r="F3651" s="112"/>
      <c r="G3651" s="143"/>
      <c r="H3651" s="25"/>
    </row>
    <row r="3652" spans="1:8" s="63" customFormat="1" x14ac:dyDescent="0.4">
      <c r="A3652" s="56"/>
      <c r="B3652" s="57"/>
      <c r="C3652" s="58"/>
      <c r="D3652" s="59"/>
      <c r="E3652" s="136"/>
      <c r="F3652" s="112"/>
      <c r="G3652" s="143"/>
      <c r="H3652" s="25"/>
    </row>
    <row r="3653" spans="1:8" s="63" customFormat="1" x14ac:dyDescent="0.4">
      <c r="A3653" s="56"/>
      <c r="B3653" s="57"/>
      <c r="C3653" s="58"/>
      <c r="D3653" s="59"/>
      <c r="E3653" s="136"/>
      <c r="F3653" s="112"/>
      <c r="G3653" s="143"/>
      <c r="H3653" s="25"/>
    </row>
    <row r="3654" spans="1:8" s="63" customFormat="1" x14ac:dyDescent="0.4">
      <c r="A3654" s="56"/>
      <c r="B3654" s="57"/>
      <c r="C3654" s="58"/>
      <c r="D3654" s="59"/>
      <c r="E3654" s="136"/>
      <c r="F3654" s="112"/>
      <c r="G3654" s="143"/>
      <c r="H3654" s="25"/>
    </row>
    <row r="3655" spans="1:8" s="63" customFormat="1" x14ac:dyDescent="0.4">
      <c r="A3655" s="56"/>
      <c r="B3655" s="57"/>
      <c r="C3655" s="58"/>
      <c r="D3655" s="59"/>
      <c r="E3655" s="136"/>
      <c r="F3655" s="112"/>
      <c r="G3655" s="143"/>
      <c r="H3655" s="25"/>
    </row>
    <row r="3656" spans="1:8" s="63" customFormat="1" x14ac:dyDescent="0.4">
      <c r="A3656" s="56"/>
      <c r="B3656" s="57"/>
      <c r="C3656" s="58"/>
      <c r="D3656" s="59"/>
      <c r="E3656" s="136"/>
      <c r="F3656" s="112"/>
      <c r="G3656" s="143"/>
      <c r="H3656" s="25"/>
    </row>
    <row r="3657" spans="1:8" s="63" customFormat="1" x14ac:dyDescent="0.4">
      <c r="A3657" s="56"/>
      <c r="B3657" s="57"/>
      <c r="C3657" s="58"/>
      <c r="D3657" s="59"/>
      <c r="E3657" s="136"/>
      <c r="F3657" s="112"/>
      <c r="G3657" s="143"/>
      <c r="H3657" s="25"/>
    </row>
    <row r="3658" spans="1:8" s="63" customFormat="1" x14ac:dyDescent="0.4">
      <c r="A3658" s="56"/>
      <c r="B3658" s="57"/>
      <c r="C3658" s="58"/>
      <c r="D3658" s="59"/>
      <c r="E3658" s="136"/>
      <c r="F3658" s="112"/>
      <c r="G3658" s="143"/>
      <c r="H3658" s="25"/>
    </row>
    <row r="3659" spans="1:8" s="63" customFormat="1" x14ac:dyDescent="0.4">
      <c r="A3659" s="56"/>
      <c r="B3659" s="57"/>
      <c r="C3659" s="58"/>
      <c r="D3659" s="59"/>
      <c r="E3659" s="136"/>
      <c r="F3659" s="112"/>
      <c r="G3659" s="143"/>
      <c r="H3659" s="25"/>
    </row>
    <row r="3660" spans="1:8" s="63" customFormat="1" x14ac:dyDescent="0.4">
      <c r="A3660" s="56"/>
      <c r="B3660" s="57"/>
      <c r="C3660" s="58"/>
      <c r="D3660" s="59"/>
      <c r="E3660" s="136"/>
      <c r="F3660" s="112"/>
      <c r="G3660" s="143"/>
      <c r="H3660" s="25"/>
    </row>
    <row r="3661" spans="1:8" s="63" customFormat="1" x14ac:dyDescent="0.4">
      <c r="A3661" s="56"/>
      <c r="B3661" s="57"/>
      <c r="C3661" s="58"/>
      <c r="D3661" s="59"/>
      <c r="E3661" s="136"/>
      <c r="F3661" s="112"/>
      <c r="G3661" s="143"/>
      <c r="H3661" s="25"/>
    </row>
    <row r="3662" spans="1:8" s="63" customFormat="1" x14ac:dyDescent="0.4">
      <c r="A3662" s="56"/>
      <c r="B3662" s="57"/>
      <c r="C3662" s="58"/>
      <c r="D3662" s="59"/>
      <c r="E3662" s="136"/>
      <c r="F3662" s="112"/>
      <c r="G3662" s="143"/>
      <c r="H3662" s="25"/>
    </row>
    <row r="3663" spans="1:8" s="63" customFormat="1" x14ac:dyDescent="0.4">
      <c r="A3663" s="56"/>
      <c r="B3663" s="57"/>
      <c r="C3663" s="58"/>
      <c r="D3663" s="59"/>
      <c r="E3663" s="136"/>
      <c r="F3663" s="112"/>
      <c r="G3663" s="143"/>
      <c r="H3663" s="25"/>
    </row>
    <row r="3664" spans="1:8" s="63" customFormat="1" x14ac:dyDescent="0.4">
      <c r="A3664" s="56"/>
      <c r="B3664" s="57"/>
      <c r="C3664" s="58"/>
      <c r="D3664" s="59"/>
      <c r="E3664" s="136"/>
      <c r="F3664" s="112"/>
      <c r="G3664" s="143"/>
      <c r="H3664" s="25"/>
    </row>
    <row r="3665" spans="1:8" s="63" customFormat="1" x14ac:dyDescent="0.4">
      <c r="A3665" s="56"/>
      <c r="B3665" s="57"/>
      <c r="C3665" s="58"/>
      <c r="D3665" s="59"/>
      <c r="E3665" s="136"/>
      <c r="F3665" s="112"/>
      <c r="G3665" s="143"/>
      <c r="H3665" s="25"/>
    </row>
    <row r="3666" spans="1:8" s="63" customFormat="1" x14ac:dyDescent="0.4">
      <c r="A3666" s="56"/>
      <c r="B3666" s="57"/>
      <c r="C3666" s="58"/>
      <c r="D3666" s="59"/>
      <c r="E3666" s="136"/>
      <c r="F3666" s="112"/>
      <c r="G3666" s="143"/>
      <c r="H3666" s="25"/>
    </row>
    <row r="3667" spans="1:8" s="63" customFormat="1" x14ac:dyDescent="0.4">
      <c r="A3667" s="56"/>
      <c r="B3667" s="57"/>
      <c r="C3667" s="58"/>
      <c r="D3667" s="59"/>
      <c r="E3667" s="136"/>
      <c r="F3667" s="112"/>
      <c r="G3667" s="143"/>
      <c r="H3667" s="25"/>
    </row>
    <row r="3668" spans="1:8" s="63" customFormat="1" x14ac:dyDescent="0.4">
      <c r="A3668" s="56"/>
      <c r="B3668" s="57"/>
      <c r="C3668" s="58"/>
      <c r="D3668" s="59"/>
      <c r="E3668" s="136"/>
      <c r="F3668" s="112"/>
      <c r="G3668" s="143"/>
      <c r="H3668" s="25"/>
    </row>
    <row r="3669" spans="1:8" s="63" customFormat="1" x14ac:dyDescent="0.4">
      <c r="A3669" s="56"/>
      <c r="B3669" s="57"/>
      <c r="C3669" s="58"/>
      <c r="D3669" s="59"/>
      <c r="E3669" s="136"/>
      <c r="F3669" s="112"/>
      <c r="G3669" s="143"/>
      <c r="H3669" s="25"/>
    </row>
    <row r="3670" spans="1:8" s="63" customFormat="1" x14ac:dyDescent="0.4">
      <c r="A3670" s="56"/>
      <c r="B3670" s="57"/>
      <c r="C3670" s="58"/>
      <c r="D3670" s="59"/>
      <c r="E3670" s="136"/>
      <c r="F3670" s="112"/>
      <c r="G3670" s="143"/>
      <c r="H3670" s="25"/>
    </row>
    <row r="3671" spans="1:8" s="63" customFormat="1" x14ac:dyDescent="0.4">
      <c r="A3671" s="56"/>
      <c r="B3671" s="57"/>
      <c r="C3671" s="58"/>
      <c r="D3671" s="59"/>
      <c r="E3671" s="136"/>
      <c r="F3671" s="112"/>
      <c r="G3671" s="143"/>
      <c r="H3671" s="25"/>
    </row>
    <row r="3672" spans="1:8" s="63" customFormat="1" x14ac:dyDescent="0.4">
      <c r="A3672" s="56"/>
      <c r="B3672" s="57"/>
      <c r="C3672" s="58"/>
      <c r="D3672" s="59"/>
      <c r="E3672" s="136"/>
      <c r="F3672" s="112"/>
      <c r="G3672" s="143"/>
      <c r="H3672" s="25"/>
    </row>
    <row r="3673" spans="1:8" s="63" customFormat="1" x14ac:dyDescent="0.4">
      <c r="A3673" s="56"/>
      <c r="B3673" s="57"/>
      <c r="C3673" s="58"/>
      <c r="D3673" s="59"/>
      <c r="E3673" s="136"/>
      <c r="F3673" s="112"/>
      <c r="G3673" s="143"/>
      <c r="H3673" s="25"/>
    </row>
    <row r="3674" spans="1:8" s="63" customFormat="1" x14ac:dyDescent="0.4">
      <c r="A3674" s="56"/>
      <c r="B3674" s="57"/>
      <c r="C3674" s="58"/>
      <c r="D3674" s="59"/>
      <c r="E3674" s="136"/>
      <c r="F3674" s="112"/>
      <c r="G3674" s="143"/>
      <c r="H3674" s="25"/>
    </row>
    <row r="3675" spans="1:8" s="63" customFormat="1" x14ac:dyDescent="0.4">
      <c r="A3675" s="56"/>
      <c r="B3675" s="57"/>
      <c r="C3675" s="58"/>
      <c r="D3675" s="59"/>
      <c r="E3675" s="136"/>
      <c r="F3675" s="112"/>
      <c r="G3675" s="143"/>
      <c r="H3675" s="25"/>
    </row>
    <row r="3676" spans="1:8" s="63" customFormat="1" x14ac:dyDescent="0.4">
      <c r="A3676" s="56"/>
      <c r="B3676" s="57"/>
      <c r="C3676" s="58"/>
      <c r="D3676" s="59"/>
      <c r="E3676" s="136"/>
      <c r="F3676" s="112"/>
      <c r="G3676" s="143"/>
      <c r="H3676" s="25"/>
    </row>
  </sheetData>
  <pageMargins left="0.25" right="0.25" top="0.75" bottom="0.75" header="0.3" footer="0.3"/>
  <pageSetup scale="31" fitToHeight="67" orientation="portrait" r:id="rId1"/>
  <headerFooter>
    <oddFooter>&amp;C&amp;18&amp;P</oddFooter>
  </headerFooter>
  <rowBreaks count="1" manualBreakCount="1">
    <brk id="4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D19:J35"/>
  <sheetViews>
    <sheetView topLeftCell="A16" workbookViewId="0">
      <selection activeCell="L36" sqref="L36"/>
    </sheetView>
  </sheetViews>
  <sheetFormatPr defaultColWidth="9.08984375" defaultRowHeight="14.5" x14ac:dyDescent="0.35"/>
  <cols>
    <col min="1" max="3" width="9.08984375" style="1"/>
    <col min="4" max="5" width="11.36328125" style="1" customWidth="1"/>
    <col min="6" max="9" width="9.08984375" style="1"/>
    <col min="10" max="10" width="11.08984375" style="1" bestFit="1" customWidth="1"/>
    <col min="11" max="16384" width="9.08984375" style="1"/>
  </cols>
  <sheetData>
    <row r="19" spans="4:10" x14ac:dyDescent="0.35">
      <c r="D19" s="5" t="s">
        <v>0</v>
      </c>
      <c r="E19" s="5" t="s">
        <v>6</v>
      </c>
      <c r="F19" s="6">
        <f>16.46*2</f>
        <v>32.92</v>
      </c>
      <c r="G19" s="6">
        <v>67.099999999999994</v>
      </c>
      <c r="H19" s="12">
        <f>F19*G19</f>
        <v>2208.9319999999998</v>
      </c>
      <c r="I19" s="6">
        <v>36</v>
      </c>
      <c r="J19" s="6">
        <f>H19*I19</f>
        <v>79521.551999999996</v>
      </c>
    </row>
    <row r="20" spans="4:10" x14ac:dyDescent="0.35">
      <c r="D20" s="6"/>
      <c r="E20" s="5" t="s">
        <v>7</v>
      </c>
      <c r="F20" s="6">
        <v>4</v>
      </c>
      <c r="G20" s="6">
        <v>73</v>
      </c>
      <c r="H20" s="6">
        <f>F20*G20</f>
        <v>292</v>
      </c>
      <c r="I20" s="6">
        <v>36</v>
      </c>
      <c r="J20" s="6">
        <f>H20*I20</f>
        <v>10512</v>
      </c>
    </row>
    <row r="21" spans="4:10" x14ac:dyDescent="0.35">
      <c r="D21" s="6"/>
      <c r="E21" s="6"/>
      <c r="F21" s="6"/>
      <c r="G21" s="6"/>
      <c r="H21" s="6"/>
      <c r="I21" s="6"/>
      <c r="J21" s="6"/>
    </row>
    <row r="22" spans="4:10" x14ac:dyDescent="0.35">
      <c r="D22" s="5" t="s">
        <v>2</v>
      </c>
      <c r="E22" s="5"/>
      <c r="F22" s="6"/>
      <c r="G22" s="6"/>
      <c r="H22" s="6"/>
      <c r="I22" s="6"/>
      <c r="J22" s="6">
        <v>10000</v>
      </c>
    </row>
    <row r="23" spans="4:10" x14ac:dyDescent="0.35">
      <c r="D23" s="6"/>
      <c r="E23" s="5" t="s">
        <v>3</v>
      </c>
      <c r="F23" s="6">
        <f>8*2.504</f>
        <v>20.032</v>
      </c>
      <c r="G23" s="6">
        <v>15</v>
      </c>
      <c r="H23" s="6">
        <f>F23*G23</f>
        <v>300.48</v>
      </c>
      <c r="I23" s="6">
        <v>36</v>
      </c>
      <c r="J23" s="6">
        <f>H23*I23</f>
        <v>10817.28</v>
      </c>
    </row>
    <row r="24" spans="4:10" x14ac:dyDescent="0.35">
      <c r="D24" s="5"/>
      <c r="E24" s="5" t="s">
        <v>8</v>
      </c>
      <c r="F24" s="5">
        <f>9*1.23</f>
        <v>11.07</v>
      </c>
      <c r="G24" s="6">
        <v>22.4</v>
      </c>
      <c r="H24" s="6">
        <f>F24*G24</f>
        <v>247.96799999999999</v>
      </c>
      <c r="I24" s="6">
        <v>36</v>
      </c>
      <c r="J24" s="6">
        <f>H24*I24</f>
        <v>8926.848</v>
      </c>
    </row>
    <row r="25" spans="4:10" x14ac:dyDescent="0.35">
      <c r="D25" s="2"/>
      <c r="E25" s="2"/>
    </row>
    <row r="26" spans="4:10" x14ac:dyDescent="0.35">
      <c r="D26" s="2"/>
      <c r="E26" s="2"/>
      <c r="I26" s="2" t="s">
        <v>4</v>
      </c>
      <c r="J26" s="1">
        <f>SUM(J19:J24)</f>
        <v>119777.68</v>
      </c>
    </row>
    <row r="27" spans="4:10" x14ac:dyDescent="0.35">
      <c r="D27" s="2"/>
      <c r="E27" s="2"/>
    </row>
    <row r="28" spans="4:10" x14ac:dyDescent="0.35">
      <c r="D28" s="2"/>
      <c r="E28" s="2"/>
    </row>
    <row r="30" spans="4:10" x14ac:dyDescent="0.35">
      <c r="D30" s="7" t="s">
        <v>1</v>
      </c>
      <c r="E30" s="7"/>
      <c r="F30" s="8"/>
      <c r="G30" s="8"/>
      <c r="H30" s="7" t="s">
        <v>6</v>
      </c>
      <c r="I30" s="8"/>
      <c r="J30" s="9">
        <f>'[1]Contract BOQ'!$F$70</f>
        <v>65304</v>
      </c>
    </row>
    <row r="31" spans="4:10" x14ac:dyDescent="0.35">
      <c r="D31" s="8"/>
      <c r="E31" s="8"/>
      <c r="F31" s="8"/>
      <c r="G31" s="8"/>
      <c r="H31" s="7" t="s">
        <v>5</v>
      </c>
      <c r="I31" s="8"/>
      <c r="J31" s="10">
        <f>'[1]Contract BOQ'!$I$54</f>
        <v>30742.5</v>
      </c>
    </row>
    <row r="32" spans="4:10" x14ac:dyDescent="0.35">
      <c r="D32" s="8"/>
      <c r="E32" s="8"/>
      <c r="F32" s="8"/>
      <c r="G32" s="8"/>
      <c r="H32" s="7"/>
      <c r="I32" s="8"/>
      <c r="J32" s="3" t="e">
        <f>#REF!</f>
        <v>#REF!</v>
      </c>
    </row>
    <row r="33" spans="4:10" x14ac:dyDescent="0.35">
      <c r="D33" s="8"/>
      <c r="E33" s="8"/>
      <c r="F33" s="8"/>
      <c r="G33" s="8"/>
      <c r="H33" s="7" t="s">
        <v>9</v>
      </c>
      <c r="I33" s="8"/>
      <c r="J33" s="10">
        <f>'[1]Contract BOQ'!$F$74</f>
        <v>14508</v>
      </c>
    </row>
    <row r="34" spans="4:10" x14ac:dyDescent="0.35">
      <c r="D34" s="8"/>
      <c r="E34" s="8"/>
      <c r="F34" s="8"/>
      <c r="G34" s="8"/>
      <c r="H34" s="8"/>
      <c r="I34" s="8"/>
      <c r="J34" s="11" t="e">
        <f>SUM(J30:J33)</f>
        <v>#REF!</v>
      </c>
    </row>
    <row r="35" spans="4:10" x14ac:dyDescent="0.35">
      <c r="I35" s="2" t="s">
        <v>4</v>
      </c>
      <c r="J35" s="4" t="e">
        <f>J26-J34</f>
        <v>#REF!</v>
      </c>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vt:lpstr>
      <vt:lpstr>MAIN BOQ</vt:lpstr>
      <vt:lpstr>SUMMARY</vt:lpstr>
      <vt:lpstr>variation 1</vt:lpstr>
      <vt:lpstr>CALCULATIONS</vt:lpstr>
      <vt:lpstr>'variation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IP-GROUP LAPTOP 1</dc:creator>
  <cp:lastModifiedBy>Simon Taban</cp:lastModifiedBy>
  <cp:lastPrinted>2019-09-25T14:35:04Z</cp:lastPrinted>
  <dcterms:created xsi:type="dcterms:W3CDTF">2012-10-08T06:31:07Z</dcterms:created>
  <dcterms:modified xsi:type="dcterms:W3CDTF">2020-10-09T11:01:32Z</dcterms:modified>
</cp:coreProperties>
</file>