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Laura Illyassa\Desktop\Batiment Pamed\Dossier locaux techniques revu05052022\"/>
    </mc:Choice>
  </mc:AlternateContent>
  <xr:revisionPtr revIDLastSave="0" documentId="13_ncr:1_{7A5DEA4B-693A-4A28-A250-B28B7EF1CFB4}" xr6:coauthVersionLast="47" xr6:coauthVersionMax="47" xr10:uidLastSave="{00000000-0000-0000-0000-000000000000}"/>
  <bookViews>
    <workbookView xWindow="-108" yWindow="-108" windowWidth="23256" windowHeight="12576" xr2:uid="{00000000-000D-0000-FFFF-FFFF00000000}"/>
  </bookViews>
  <sheets>
    <sheet name="Lot2. Devis travaux" sheetId="14" r:id="rId1"/>
    <sheet name="Lot2. BPU des travaux" sheetId="1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14" l="1"/>
  <c r="D75" i="14"/>
  <c r="D74" i="14"/>
  <c r="D73" i="14"/>
  <c r="F69" i="14"/>
  <c r="D68" i="14"/>
  <c r="D67" i="14"/>
  <c r="D63" i="14"/>
  <c r="D60" i="14"/>
  <c r="D61" i="14" s="1"/>
  <c r="D59" i="14"/>
  <c r="D58" i="14"/>
  <c r="D57" i="14"/>
  <c r="D56" i="14"/>
  <c r="D55" i="14"/>
  <c r="D54" i="14"/>
  <c r="D53" i="14"/>
  <c r="D37" i="14"/>
  <c r="D28" i="14"/>
  <c r="D27" i="14"/>
  <c r="D25" i="14"/>
  <c r="F50" i="14" l="1"/>
  <c r="D62" i="14"/>
</calcChain>
</file>

<file path=xl/sharedStrings.xml><?xml version="1.0" encoding="utf-8"?>
<sst xmlns="http://schemas.openxmlformats.org/spreadsheetml/2006/main" count="364" uniqueCount="149">
  <si>
    <t>N°</t>
  </si>
  <si>
    <t>Unité</t>
  </si>
  <si>
    <t>Quantité</t>
  </si>
  <si>
    <t>Prix Unitaire (fcfa)</t>
  </si>
  <si>
    <t>Prix total (fcfa)</t>
  </si>
  <si>
    <t>Sous total I</t>
  </si>
  <si>
    <t>ml</t>
  </si>
  <si>
    <t>Sous total II</t>
  </si>
  <si>
    <t>Sous total III</t>
  </si>
  <si>
    <t>Sous total IV</t>
  </si>
  <si>
    <t>m3</t>
  </si>
  <si>
    <t xml:space="preserve">Désignations </t>
  </si>
  <si>
    <t>m2</t>
  </si>
  <si>
    <t>m²</t>
  </si>
  <si>
    <t>1.1</t>
  </si>
  <si>
    <t>1.2</t>
  </si>
  <si>
    <t>1.3</t>
  </si>
  <si>
    <t>1.4</t>
  </si>
  <si>
    <t>1.5</t>
  </si>
  <si>
    <t>1.6</t>
  </si>
  <si>
    <t>1.7</t>
  </si>
  <si>
    <t>2.1</t>
  </si>
  <si>
    <t>2.2</t>
  </si>
  <si>
    <t>2.3</t>
  </si>
  <si>
    <t>2.4</t>
  </si>
  <si>
    <t>2.5</t>
  </si>
  <si>
    <t>2.6</t>
  </si>
  <si>
    <t>2.7</t>
  </si>
  <si>
    <t>2.8</t>
  </si>
  <si>
    <t>3.1</t>
  </si>
  <si>
    <t>3.2</t>
  </si>
  <si>
    <t>3.3</t>
  </si>
  <si>
    <t>3.4</t>
  </si>
  <si>
    <t>4.1</t>
  </si>
  <si>
    <t>4.2</t>
  </si>
  <si>
    <t>4.3</t>
  </si>
  <si>
    <t>4.4</t>
  </si>
  <si>
    <t>5.1</t>
  </si>
  <si>
    <t>6.1</t>
  </si>
  <si>
    <t>6.2</t>
  </si>
  <si>
    <t>6.3</t>
  </si>
  <si>
    <t>6.4</t>
  </si>
  <si>
    <t xml:space="preserve">Beton armé dosé à 350 kg/m3 pour semelles , la terrasse avec des bordure  y compris rampe et toutes suggestions comprises. </t>
  </si>
  <si>
    <t>7.1</t>
  </si>
  <si>
    <t>7.2</t>
  </si>
  <si>
    <t>7.3</t>
  </si>
  <si>
    <t>7.4</t>
  </si>
  <si>
    <t>7.5</t>
  </si>
  <si>
    <t>7.6</t>
  </si>
  <si>
    <t>Fourniture et pose de tole bac alu  60/100 y compris crochets, bardage ,  peinture  et toutes sugestions comprises</t>
  </si>
  <si>
    <t>Fouilles pour fondation des poteaux ( 70 cm de profondeur)  du parking et demolition de structures</t>
  </si>
  <si>
    <t xml:space="preserve">Remblais lateritique compacté pour l'aire de sechage ( epaisseur 25 cm)  et rampe pour acces à l'aire y compris toutes suggestions de mise en œuvre </t>
  </si>
  <si>
    <t>Fourniture et pose d'IPN Lourd de 100 servant  traversees , peinture, anti rouille,  pannes et de  contreventement  y compris peinture et toutes sugestions comprises</t>
  </si>
  <si>
    <t>5.2</t>
  </si>
  <si>
    <t>Travaux de realisation d'une Latrine VIP à quatres (04) postes muni de portes en tole de 10 , toiture en alu 60/100 , Charpentes en IPN lourd de 80 et toutes suggestions comprises</t>
  </si>
  <si>
    <t>U</t>
  </si>
  <si>
    <t>Prix unitaires en F CFA                                        ( Hors taxes)</t>
  </si>
  <si>
    <t>En chiffre</t>
  </si>
  <si>
    <t>En toutes Lettres</t>
  </si>
  <si>
    <t>I</t>
  </si>
  <si>
    <t>TRAVAUX PREPARATOIRES-TERRASSEMENT</t>
  </si>
  <si>
    <t>Installation du chantier : Amené et repli</t>
  </si>
  <si>
    <t>Ens</t>
  </si>
  <si>
    <t>Décapage et nivellement du terrain</t>
  </si>
  <si>
    <t>Implantation de l'ouvrage</t>
  </si>
  <si>
    <t>fouilles en rigoles pour semelles filantes</t>
  </si>
  <si>
    <t>Fouilles en puits pour semelles isollées</t>
  </si>
  <si>
    <t>Remblais hydraulique sous dallage 2cm</t>
  </si>
  <si>
    <t>Remblais avec apport compacté</t>
  </si>
  <si>
    <t>II</t>
  </si>
  <si>
    <t>INFRASTRUCTURES - FONDATION</t>
  </si>
  <si>
    <t xml:space="preserve">Béton de propreté dosé à 150kg/m3 </t>
  </si>
  <si>
    <t xml:space="preserve">Béton cyclopéen pour fondation dosé à 250 kg/m3 </t>
  </si>
  <si>
    <t xml:space="preserve">Béton armé por semelles isolées dosé à 350 kg/m3 </t>
  </si>
  <si>
    <t>Béton armé pour potelet  dosé à 350kg/m3</t>
  </si>
  <si>
    <t>Béton armé pour chainage bas ( epaisseur 20 cm) , chainage intermediare (epaisseur 20 cm) , chainage haut  ( epaisseur 20cm) en fer de 10 normalisé avec du quartz propre ou du granite et toutes suggestions comprises</t>
  </si>
  <si>
    <t xml:space="preserve">Béton  armé pour   dallage 8cm y compris chape  dosé à 300 kg/m3 et film polyane sous dallage  avec remblais hydraulique de 2cm avant dallage </t>
  </si>
  <si>
    <t xml:space="preserve">Béton légèrement armé pour rampe dosé à 350 kg/m3 </t>
  </si>
  <si>
    <t>Maçonnerie en agglos plein de 20 x 20 x 40 y compris toutes suggestions</t>
  </si>
  <si>
    <t>III</t>
  </si>
  <si>
    <t>SUPERSTRUCTURES - MACONNERIE</t>
  </si>
  <si>
    <t>Béton armé pour poteaux de 20 , raidisseurs   en fer de 12 normalisé avec du granite ou du quartz propre et toutes suggestions comprises</t>
  </si>
  <si>
    <t>Enduit sur les elements en beton armé (poteaux , chainage, soubassement , beton rampant , appuis de tole) et toutes suggestions comprises</t>
  </si>
  <si>
    <t>Maçonnerie en  Claustras d'aeration y compris grillge anti moustique et toutes suggestions comprises</t>
  </si>
  <si>
    <t>Maçonnerie en brique lateritique taillée (BLT) de dimensions 15*15*30 cm y compris taillage des joints et  toutes suggestions comprises</t>
  </si>
  <si>
    <t>3.5</t>
  </si>
  <si>
    <t>Béton armé pour appui de baies, beton rampant , beton de couronnement ,  appuis de tole  en fer de 10 normalisé  avec du granite ou du quartz propre et toutes suggestions comprises</t>
  </si>
  <si>
    <t>3.6</t>
  </si>
  <si>
    <t>Peinture en frotassé gros grain  sur les  elements en beton armé ( poteaux, chainage, appuis de tole  et les poutres) y compris fixateur et toutes suggestions comprises</t>
  </si>
  <si>
    <t>IV</t>
  </si>
  <si>
    <t>CHARPENTE – COUVERTURE</t>
  </si>
  <si>
    <t>Couverture en tôles bac alu zinc 35/100  quatre ondes + goudron d’étanchéité y compris faitiere et toutes suggestions comprises</t>
  </si>
  <si>
    <t>M2</t>
  </si>
  <si>
    <t>V</t>
  </si>
  <si>
    <t>MENUISERIE METALLIQUE ET BOIS</t>
  </si>
  <si>
    <t>Porte métalliques persienne  de 150 x 220 y compris  fixation ,  peinture et toutes suggestions comprises</t>
  </si>
  <si>
    <t>Fenêtres métalliques imposte  de 100x 50 y compris  fixation ,  peinture  et toutes suggestions comprises</t>
  </si>
  <si>
    <t>5.3</t>
  </si>
  <si>
    <t xml:space="preserve">MENUISERIE METALLIQUE ET BOIS POUR LES ETAGERES (60 cm entre étagères). Les claies auront les dimensions de 1 m*3,72m*5,50 m, les poteaux seront en basting ( bois rouge de 10*20cm) , les etageres seront en planche sciées de 5 cm espacement 2,5 cm et supporter par des basting horizontales. </t>
  </si>
  <si>
    <t xml:space="preserve">                                                         Sous total V</t>
  </si>
  <si>
    <t>VI</t>
  </si>
  <si>
    <t xml:space="preserve">GUERITE </t>
  </si>
  <si>
    <t xml:space="preserve"> Déblai à la main pour fondation </t>
  </si>
  <si>
    <t xml:space="preserve"> m3 </t>
  </si>
  <si>
    <t xml:space="preserve"> Remblai latéritique d'apport compacté à la main ou aux engins manuels </t>
  </si>
  <si>
    <t xml:space="preserve"> Béton propreté dosé à 150 kg/m3    </t>
  </si>
  <si>
    <t xml:space="preserve"> Béton armé dosé à 350 kg/m3 pour poteaux, chainage, fondation, appuis de baie, appuis de tole , beton rampant  avec des armatures de 10 normalisé y compris toutes suggestions  </t>
  </si>
  <si>
    <t>6.5</t>
  </si>
  <si>
    <t xml:space="preserve"> Béton armé dosé à 350 kg/m3 pour chape y compris toutes suggestions</t>
  </si>
  <si>
    <t>6.6</t>
  </si>
  <si>
    <t xml:space="preserve"> Maconnerie de parpaings pleins de 40x20x20 y compris toutes suggestions</t>
  </si>
  <si>
    <t xml:space="preserve"> m² </t>
  </si>
  <si>
    <t>6.7</t>
  </si>
  <si>
    <t xml:space="preserve"> Maconnerie de parpaings creux de 40x20x15 y compris toutes suggestions</t>
  </si>
  <si>
    <t>6.8</t>
  </si>
  <si>
    <t xml:space="preserve"> Enduit intérieur au mortier de ciment dosé  à 300 kg/m3 </t>
  </si>
  <si>
    <t>6.9</t>
  </si>
  <si>
    <t xml:space="preserve"> Enduit extérieur au mortier de ciment dosé à 300 kg/m3 </t>
  </si>
  <si>
    <t>6.10</t>
  </si>
  <si>
    <t>Peinture à huile sur mur interieur y compris fixateur et toutes suggestions comprises</t>
  </si>
  <si>
    <t>6.11</t>
  </si>
  <si>
    <t>Fourniture et pose de tole bac alu zinc prélaqué 35/100 y compris crochets,  peinture  et toutes sugestions comprises</t>
  </si>
  <si>
    <t>6.12</t>
  </si>
  <si>
    <t xml:space="preserve"> Porte métallique pleine double face de dimensions  80x220 en tole de 2mm y compris peinture, serrure de qualité et toutes suggestions comprises</t>
  </si>
  <si>
    <t xml:space="preserve"> U </t>
  </si>
  <si>
    <t>6.13</t>
  </si>
  <si>
    <t>Fourniture et pose de fenetre metalliques  persiennées a lames orientables ( toles de10) de dimenions 100*100mm   y compris toutes suggestions</t>
  </si>
  <si>
    <t>6.14</t>
  </si>
  <si>
    <t>Peinture tyrolienne en trois (03) couches sur les faces exterieures y compris toutes suggestions</t>
  </si>
  <si>
    <t>6.15</t>
  </si>
  <si>
    <t xml:space="preserve"> ml </t>
  </si>
  <si>
    <t>6.17</t>
  </si>
  <si>
    <t>Fourniture et pose de plafond en contreplaqué de 5 mm y compris toutes suggestions</t>
  </si>
  <si>
    <t>6.18</t>
  </si>
  <si>
    <t>Fourniture et pose de lampadaires solaires autonomes avec une puissance de 50W et IP 65 muni de support metallique et qui seront fixer directement sur le batiment et sur  l'aire de sechage y compris  régulateur crépusculaire, source de courant constant LED digitale avec tous les accessoires pour le raccordement de filerie, installation des lampadaires y compris toutes suggestions de raccordement</t>
  </si>
  <si>
    <t xml:space="preserve">                                                         Sous total VI</t>
  </si>
  <si>
    <t xml:space="preserve">VII </t>
  </si>
  <si>
    <t>AIRE DE SECHAGE</t>
  </si>
  <si>
    <t>Fourniture et pose d'IPN Lourd de 120 ( Epaisseur a :8,6mm et Epaisseur E: 8,6 mm)  servant de poteaux , traversees , peinture, anti rouille, contreventement de pannes y compris peinture et toutes sugestions comprises</t>
  </si>
  <si>
    <t>7.7</t>
  </si>
  <si>
    <t xml:space="preserve">                                                         Sous total VII</t>
  </si>
  <si>
    <t>TOTAL  GENERAL POUR LE SITE</t>
  </si>
  <si>
    <t>Platines lourdes muni de pattes en fer de 12 y compris   fixation des IPN et toutes suggestions comprises</t>
  </si>
  <si>
    <t>Fourniture et pose d'IPN 100 pour support de la toiture y compris peinture , platine et toutes suggestions comprises</t>
  </si>
  <si>
    <t>LOT2 :  TRAVAUX DE REALISATION D'UN LOCAL TECHNIQUE SUR LE SITE DE LA  FAEP DE FARA</t>
  </si>
  <si>
    <t xml:space="preserve">  CADRE DE DEVIS  DES TRAVAUX DE REALISATION D'UN LOCAL TECHNIQUE SUR LE SITE DE LA FAEP DE  FARA</t>
  </si>
  <si>
    <t xml:space="preserve">  BORDEREAU DES PRIX UNITAIRES DES TRAVAUX DE REALISATION D'UN FAEP DANS LA FAEP DE  FARA</t>
  </si>
  <si>
    <t>Pannes en IPN de 100 lourd de longueur 11m chacune pour support de la toiture y compris platine, peinture et toutes suggestion comprises</t>
  </si>
  <si>
    <t>Pannes en IPN de 120 lourd de longueur 8 m chacune  pour support de la toiture y compris platine et toutes suggestion comprises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</si>
</sst>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 _€_-;\-* #,##0\ _€_-;_-* &quot;-&quot;??\ _€_-;_-@_-"/>
  </numFmts>
  <fonts count="15" x14ac:knownFonts="1">
    <font>
      <sz val="11"/>
      <color theme="1"/>
      <name val="Calibri"/>
      <family val="2"/>
      <scheme val="minor"/>
    </font>
    <font>
      <sz val="10"/>
      <color theme="1"/>
      <name val="Times New Roman"/>
      <family val="1"/>
    </font>
    <font>
      <b/>
      <sz val="10"/>
      <name val="Times New Roman"/>
      <family val="1"/>
    </font>
    <font>
      <sz val="10"/>
      <name val="Times New Roman"/>
      <family val="1"/>
    </font>
    <font>
      <b/>
      <u/>
      <sz val="10"/>
      <name val="Times New Roman"/>
      <family val="1"/>
    </font>
    <font>
      <sz val="8"/>
      <name val="Calibri"/>
      <family val="2"/>
      <scheme val="minor"/>
    </font>
    <font>
      <sz val="11"/>
      <color theme="1"/>
      <name val="Calibri"/>
      <family val="2"/>
      <scheme val="minor"/>
    </font>
    <font>
      <b/>
      <i/>
      <sz val="10"/>
      <color theme="1"/>
      <name val="Times New Roman"/>
      <family val="1"/>
    </font>
    <font>
      <b/>
      <sz val="10"/>
      <color rgb="FF000000"/>
      <name val="Times New Roman"/>
      <family val="1"/>
    </font>
    <font>
      <b/>
      <sz val="10"/>
      <color theme="1"/>
      <name val="Times New Roman"/>
      <family val="1"/>
    </font>
    <font>
      <b/>
      <i/>
      <sz val="14"/>
      <color rgb="FF000000"/>
      <name val="Bahnschrift Light Condensed"/>
      <family val="2"/>
    </font>
    <font>
      <b/>
      <sz val="12"/>
      <color rgb="FF000000"/>
      <name val="Times New Roman"/>
      <family val="1"/>
    </font>
    <font>
      <b/>
      <i/>
      <sz val="12"/>
      <color rgb="FF000000"/>
      <name val="Bahnschrift Light Condensed"/>
      <family val="2"/>
    </font>
    <font>
      <sz val="10"/>
      <color rgb="FF000000"/>
      <name val="Times New Roman"/>
      <family val="1"/>
    </font>
    <font>
      <sz val="10"/>
      <color rgb="FFFF0000"/>
      <name val="Times New Roman"/>
      <family val="1"/>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style="thin">
        <color indexed="64"/>
      </left>
      <right style="double">
        <color indexed="64"/>
      </right>
      <top style="thin">
        <color indexed="64"/>
      </top>
      <bottom style="double">
        <color indexed="8"/>
      </bottom>
      <diagonal/>
    </border>
  </borders>
  <cellStyleXfs count="3">
    <xf numFmtId="0" fontId="0" fillId="0" borderId="0"/>
    <xf numFmtId="41" fontId="6" fillId="0" borderId="0" applyFont="0" applyFill="0" applyBorder="0" applyAlignment="0" applyProtection="0"/>
    <xf numFmtId="43" fontId="6" fillId="0" borderId="0" applyFont="0" applyFill="0" applyBorder="0" applyAlignment="0" applyProtection="0"/>
  </cellStyleXfs>
  <cellXfs count="84">
    <xf numFmtId="0" fontId="0" fillId="0" borderId="0" xfId="0"/>
    <xf numFmtId="0" fontId="1" fillId="0" borderId="0" xfId="0" applyFont="1" applyFill="1" applyAlignment="1">
      <alignment vertical="center"/>
    </xf>
    <xf numFmtId="41" fontId="8" fillId="0" borderId="1" xfId="1" applyFont="1" applyFill="1" applyBorder="1" applyAlignment="1">
      <alignment horizontal="left" vertical="center"/>
    </xf>
    <xf numFmtId="41" fontId="13" fillId="0" borderId="1" xfId="1" applyFont="1" applyFill="1" applyBorder="1" applyAlignment="1">
      <alignment horizontal="left" vertical="center"/>
    </xf>
    <xf numFmtId="41" fontId="13" fillId="0" borderId="16" xfId="1" applyFont="1" applyFill="1" applyBorder="1" applyAlignment="1">
      <alignment horizontal="left" vertical="top"/>
    </xf>
    <xf numFmtId="41" fontId="13" fillId="0" borderId="17" xfId="1" applyFont="1" applyFill="1" applyBorder="1" applyAlignment="1">
      <alignment horizontal="left" vertical="top"/>
    </xf>
    <xf numFmtId="41" fontId="13" fillId="0" borderId="1" xfId="1" applyFont="1" applyFill="1" applyBorder="1" applyAlignment="1">
      <alignment horizontal="left" vertical="top"/>
    </xf>
    <xf numFmtId="41" fontId="13" fillId="0" borderId="11" xfId="1" applyFont="1" applyFill="1" applyBorder="1" applyAlignment="1">
      <alignment horizontal="left" vertical="top"/>
    </xf>
    <xf numFmtId="41" fontId="8" fillId="0" borderId="11" xfId="1" applyFont="1" applyFill="1" applyBorder="1" applyAlignment="1">
      <alignment horizontal="left" vertical="top"/>
    </xf>
    <xf numFmtId="41" fontId="8" fillId="0" borderId="1" xfId="1" applyFont="1" applyFill="1" applyBorder="1" applyAlignment="1">
      <alignment horizontal="left" vertical="top"/>
    </xf>
    <xf numFmtId="41" fontId="13" fillId="0" borderId="1" xfId="1" applyFont="1" applyFill="1" applyBorder="1" applyAlignment="1">
      <alignment horizontal="center" vertical="center"/>
    </xf>
    <xf numFmtId="0" fontId="13" fillId="0" borderId="18" xfId="0" applyFont="1" applyFill="1" applyBorder="1" applyAlignment="1">
      <alignment horizontal="center" vertical="center"/>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7"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8" fillId="0" borderId="2" xfId="0" applyFont="1" applyFill="1" applyBorder="1" applyAlignment="1">
      <alignment horizontal="left" vertical="top"/>
    </xf>
    <xf numFmtId="0" fontId="8" fillId="0" borderId="3" xfId="0" applyFont="1" applyFill="1" applyBorder="1" applyAlignment="1">
      <alignment horizontal="left" vertical="top"/>
    </xf>
    <xf numFmtId="0" fontId="8" fillId="0" borderId="3" xfId="0" applyFont="1" applyFill="1" applyBorder="1" applyAlignment="1">
      <alignment horizontal="center" vertical="top"/>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41" fontId="1" fillId="0" borderId="0" xfId="1" applyFont="1" applyFill="1" applyAlignment="1">
      <alignment vertical="center"/>
    </xf>
    <xf numFmtId="0" fontId="8" fillId="0" borderId="15" xfId="0" applyFont="1" applyFill="1" applyBorder="1" applyAlignment="1">
      <alignment horizontal="left" vertical="top"/>
    </xf>
    <xf numFmtId="0" fontId="8" fillId="0" borderId="16" xfId="0" applyFont="1" applyFill="1" applyBorder="1" applyAlignment="1">
      <alignment horizontal="left" vertical="top" wrapText="1"/>
    </xf>
    <xf numFmtId="0" fontId="13" fillId="0" borderId="16" xfId="0" applyFont="1" applyFill="1" applyBorder="1" applyAlignment="1">
      <alignment horizontal="center" vertical="top"/>
    </xf>
    <xf numFmtId="0" fontId="13" fillId="0" borderId="18" xfId="0" applyFont="1" applyFill="1" applyBorder="1" applyAlignment="1">
      <alignment horizontal="left" vertical="top"/>
    </xf>
    <xf numFmtId="0" fontId="13" fillId="0" borderId="1" xfId="0" applyFont="1" applyFill="1" applyBorder="1" applyAlignment="1">
      <alignment horizontal="left" vertical="top"/>
    </xf>
    <xf numFmtId="0" fontId="8" fillId="0" borderId="18" xfId="0" applyFont="1" applyFill="1" applyBorder="1" applyAlignment="1">
      <alignment horizontal="left" vertical="top"/>
    </xf>
    <xf numFmtId="0" fontId="8" fillId="0" borderId="1" xfId="0" applyFont="1" applyFill="1" applyBorder="1" applyAlignment="1">
      <alignment horizontal="left" vertical="top"/>
    </xf>
    <xf numFmtId="0" fontId="8"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18" xfId="0" applyFont="1" applyFill="1" applyBorder="1" applyAlignment="1">
      <alignment horizontal="left" vertical="top"/>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top"/>
    </xf>
    <xf numFmtId="3" fontId="3" fillId="0" borderId="1" xfId="0" applyNumberFormat="1" applyFont="1" applyFill="1" applyBorder="1" applyAlignment="1">
      <alignment horizontal="left" vertical="top"/>
    </xf>
    <xf numFmtId="3" fontId="2" fillId="0" borderId="11" xfId="0" applyNumberFormat="1" applyFont="1" applyFill="1" applyBorder="1" applyAlignment="1">
      <alignment horizontal="left" vertical="top"/>
    </xf>
    <xf numFmtId="0" fontId="9" fillId="0" borderId="18"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3" fontId="1" fillId="0" borderId="1" xfId="0" applyNumberFormat="1" applyFont="1" applyFill="1" applyBorder="1" applyAlignment="1">
      <alignment horizontal="left" vertical="top"/>
    </xf>
    <xf numFmtId="0" fontId="1" fillId="0" borderId="11" xfId="0" applyFont="1" applyFill="1" applyBorder="1" applyAlignment="1">
      <alignment horizontal="left" vertical="top"/>
    </xf>
    <xf numFmtId="0" fontId="1" fillId="0" borderId="18"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3" fontId="1" fillId="0" borderId="11" xfId="0" applyNumberFormat="1" applyFont="1" applyFill="1" applyBorder="1" applyAlignment="1">
      <alignment horizontal="left" vertical="top"/>
    </xf>
    <xf numFmtId="0" fontId="14" fillId="0" borderId="1" xfId="0" applyFont="1" applyFill="1" applyBorder="1" applyAlignment="1">
      <alignment horizontal="center" vertical="top"/>
    </xf>
    <xf numFmtId="3" fontId="14" fillId="0" borderId="1" xfId="0" applyNumberFormat="1" applyFont="1" applyFill="1" applyBorder="1" applyAlignment="1">
      <alignment horizontal="left" vertical="top"/>
    </xf>
    <xf numFmtId="3" fontId="9" fillId="0" borderId="11" xfId="0" applyNumberFormat="1" applyFont="1" applyFill="1" applyBorder="1" applyAlignment="1">
      <alignment horizontal="left" vertical="top"/>
    </xf>
    <xf numFmtId="0" fontId="2" fillId="0" borderId="18" xfId="0" applyFont="1" applyFill="1" applyBorder="1" applyAlignment="1">
      <alignment horizontal="left" vertical="top"/>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3" fillId="0" borderId="19" xfId="0" applyFont="1" applyFill="1" applyBorder="1" applyAlignment="1">
      <alignment horizontal="left" vertical="top"/>
    </xf>
    <xf numFmtId="0" fontId="2" fillId="0" borderId="20" xfId="0" applyFont="1" applyFill="1" applyBorder="1" applyAlignment="1">
      <alignment horizontal="left" vertical="top"/>
    </xf>
    <xf numFmtId="0" fontId="3" fillId="0" borderId="20" xfId="0" applyFont="1" applyFill="1" applyBorder="1" applyAlignment="1">
      <alignment horizontal="center" vertical="top"/>
    </xf>
    <xf numFmtId="3" fontId="3" fillId="0" borderId="20" xfId="0" applyNumberFormat="1" applyFont="1" applyFill="1" applyBorder="1" applyAlignment="1">
      <alignment horizontal="left" vertical="top"/>
    </xf>
    <xf numFmtId="3" fontId="2" fillId="0" borderId="21" xfId="0" applyNumberFormat="1" applyFont="1" applyFill="1" applyBorder="1" applyAlignment="1">
      <alignment horizontal="left" vertical="top"/>
    </xf>
    <xf numFmtId="0" fontId="10"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11" xfId="2" applyNumberFormat="1" applyFont="1" applyFill="1" applyBorder="1" applyAlignment="1">
      <alignment horizontal="left" vertical="center" wrapText="1"/>
    </xf>
    <xf numFmtId="0" fontId="8" fillId="0" borderId="15"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18" xfId="0" applyFont="1" applyFill="1" applyBorder="1" applyAlignment="1">
      <alignment horizontal="center" vertical="center"/>
    </xf>
    <xf numFmtId="0" fontId="9" fillId="0" borderId="18"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8" xfId="0" applyFont="1" applyFill="1" applyBorder="1" applyAlignment="1">
      <alignment horizontal="center" vertical="center"/>
    </xf>
    <xf numFmtId="0" fontId="8" fillId="0" borderId="1" xfId="0" applyFont="1" applyFill="1" applyBorder="1" applyAlignment="1">
      <alignment horizontal="left" vertical="top"/>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8" xfId="0" applyFont="1" applyFill="1" applyBorder="1" applyAlignment="1">
      <alignment horizontal="center" vertical="top"/>
    </xf>
    <xf numFmtId="0" fontId="8" fillId="0" borderId="1" xfId="0" applyFont="1" applyFill="1" applyBorder="1" applyAlignment="1">
      <alignment horizontal="center" vertical="top"/>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cellXfs>
  <cellStyles count="3">
    <cellStyle name="Milliers" xfId="2" builtinId="3"/>
    <cellStyle name="Millier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0</xdr:row>
      <xdr:rowOff>91440</xdr:rowOff>
    </xdr:from>
    <xdr:to>
      <xdr:col>5</xdr:col>
      <xdr:colOff>822960</xdr:colOff>
      <xdr:row>5</xdr:row>
      <xdr:rowOff>114300</xdr:rowOff>
    </xdr:to>
    <xdr:pic>
      <xdr:nvPicPr>
        <xdr:cNvPr id="2" name="Image 1">
          <a:extLst>
            <a:ext uri="{FF2B5EF4-FFF2-40B4-BE49-F238E27FC236}">
              <a16:creationId xmlns:a16="http://schemas.microsoft.com/office/drawing/2014/main" id="{B69A104E-AB7E-487C-80AB-3701031F9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24069" t="15962" r="24995" b="16594"/>
        <a:stretch>
          <a:fillRect/>
        </a:stretch>
      </xdr:blipFill>
      <xdr:spPr bwMode="auto">
        <a:xfrm>
          <a:off x="5394960" y="91440"/>
          <a:ext cx="632460" cy="8610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60960</xdr:colOff>
      <xdr:row>0</xdr:row>
      <xdr:rowOff>0</xdr:rowOff>
    </xdr:from>
    <xdr:to>
      <xdr:col>4</xdr:col>
      <xdr:colOff>685800</xdr:colOff>
      <xdr:row>5</xdr:row>
      <xdr:rowOff>22860</xdr:rowOff>
    </xdr:to>
    <xdr:pic>
      <xdr:nvPicPr>
        <xdr:cNvPr id="2" name="Image 1">
          <a:extLst>
            <a:ext uri="{FF2B5EF4-FFF2-40B4-BE49-F238E27FC236}">
              <a16:creationId xmlns:a16="http://schemas.microsoft.com/office/drawing/2014/main" id="{0D7881EA-317A-4DD3-9DB6-08F4D7E0B3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24069" t="15962" r="24995" b="16594"/>
        <a:stretch>
          <a:fillRect/>
        </a:stretch>
      </xdr:blipFill>
      <xdr:spPr bwMode="auto">
        <a:xfrm>
          <a:off x="5722620" y="0"/>
          <a:ext cx="624840" cy="86106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03827-C8BE-4392-961E-FF7CEAAC458D}">
  <dimension ref="A7:J82"/>
  <sheetViews>
    <sheetView tabSelected="1" topLeftCell="A55" zoomScaleNormal="100" workbookViewId="0">
      <selection activeCell="J64" sqref="J63:J64"/>
    </sheetView>
  </sheetViews>
  <sheetFormatPr baseColWidth="10" defaultColWidth="11.44140625" defaultRowHeight="13.2" x14ac:dyDescent="0.3"/>
  <cols>
    <col min="1" max="1" width="7.33203125" style="15" customWidth="1"/>
    <col min="2" max="2" width="46" style="1" customWidth="1"/>
    <col min="3" max="3" width="6.44140625" style="16" customWidth="1"/>
    <col min="4" max="4" width="9.6640625" style="16" customWidth="1"/>
    <col min="5" max="5" width="17.21875" style="1" customWidth="1"/>
    <col min="6" max="6" width="14.88671875" style="1" customWidth="1"/>
    <col min="7" max="16384" width="11.44140625" style="1"/>
  </cols>
  <sheetData>
    <row r="7" spans="1:10" s="14" customFormat="1" ht="37.799999999999997" customHeight="1" x14ac:dyDescent="0.3">
      <c r="A7" s="72" t="s">
        <v>144</v>
      </c>
      <c r="B7" s="72"/>
      <c r="C7" s="72"/>
      <c r="D7" s="72"/>
      <c r="E7" s="72"/>
      <c r="F7" s="72"/>
    </row>
    <row r="10" spans="1:10" ht="33" customHeight="1" x14ac:dyDescent="0.3">
      <c r="A10" s="71" t="s">
        <v>145</v>
      </c>
      <c r="B10" s="71"/>
      <c r="C10" s="71"/>
      <c r="D10" s="71"/>
      <c r="E10" s="71"/>
      <c r="F10" s="71"/>
    </row>
    <row r="11" spans="1:10" ht="13.8" thickBot="1" x14ac:dyDescent="0.35"/>
    <row r="12" spans="1:10" ht="14.4" thickTop="1" thickBot="1" x14ac:dyDescent="0.35">
      <c r="A12" s="17" t="s">
        <v>0</v>
      </c>
      <c r="B12" s="18" t="s">
        <v>11</v>
      </c>
      <c r="C12" s="19" t="s">
        <v>1</v>
      </c>
      <c r="D12" s="19" t="s">
        <v>2</v>
      </c>
      <c r="E12" s="20" t="s">
        <v>3</v>
      </c>
      <c r="F12" s="21" t="s">
        <v>4</v>
      </c>
      <c r="J12" s="22"/>
    </row>
    <row r="13" spans="1:10" ht="13.8" thickTop="1" x14ac:dyDescent="0.3">
      <c r="A13" s="23" t="s">
        <v>59</v>
      </c>
      <c r="B13" s="24" t="s">
        <v>60</v>
      </c>
      <c r="C13" s="25"/>
      <c r="D13" s="25"/>
      <c r="E13" s="4"/>
      <c r="F13" s="5"/>
    </row>
    <row r="14" spans="1:10" x14ac:dyDescent="0.3">
      <c r="A14" s="26" t="s">
        <v>14</v>
      </c>
      <c r="B14" s="27" t="s">
        <v>61</v>
      </c>
      <c r="C14" s="13" t="s">
        <v>62</v>
      </c>
      <c r="D14" s="13">
        <v>1</v>
      </c>
      <c r="E14" s="6"/>
      <c r="F14" s="7"/>
    </row>
    <row r="15" spans="1:10" ht="15.6" customHeight="1" x14ac:dyDescent="0.3">
      <c r="A15" s="26" t="s">
        <v>15</v>
      </c>
      <c r="B15" s="27" t="s">
        <v>63</v>
      </c>
      <c r="C15" s="13" t="s">
        <v>12</v>
      </c>
      <c r="D15" s="13">
        <v>139</v>
      </c>
      <c r="E15" s="6"/>
      <c r="F15" s="7"/>
    </row>
    <row r="16" spans="1:10" x14ac:dyDescent="0.3">
      <c r="A16" s="26" t="s">
        <v>16</v>
      </c>
      <c r="B16" s="27" t="s">
        <v>64</v>
      </c>
      <c r="C16" s="13" t="s">
        <v>62</v>
      </c>
      <c r="D16" s="13">
        <v>1</v>
      </c>
      <c r="E16" s="6"/>
      <c r="F16" s="7"/>
    </row>
    <row r="17" spans="1:6" x14ac:dyDescent="0.3">
      <c r="A17" s="26" t="s">
        <v>17</v>
      </c>
      <c r="B17" s="27" t="s">
        <v>65</v>
      </c>
      <c r="C17" s="13" t="s">
        <v>10</v>
      </c>
      <c r="D17" s="13">
        <v>4.25</v>
      </c>
      <c r="E17" s="6"/>
      <c r="F17" s="7"/>
    </row>
    <row r="18" spans="1:6" x14ac:dyDescent="0.3">
      <c r="A18" s="26" t="s">
        <v>18</v>
      </c>
      <c r="B18" s="27" t="s">
        <v>66</v>
      </c>
      <c r="C18" s="13" t="s">
        <v>10</v>
      </c>
      <c r="D18" s="13">
        <v>6.45</v>
      </c>
      <c r="E18" s="6"/>
      <c r="F18" s="7"/>
    </row>
    <row r="19" spans="1:6" x14ac:dyDescent="0.3">
      <c r="A19" s="26" t="s">
        <v>19</v>
      </c>
      <c r="B19" s="27" t="s">
        <v>67</v>
      </c>
      <c r="C19" s="13" t="s">
        <v>10</v>
      </c>
      <c r="D19" s="13">
        <v>1.4</v>
      </c>
      <c r="E19" s="6"/>
      <c r="F19" s="7"/>
    </row>
    <row r="20" spans="1:6" x14ac:dyDescent="0.3">
      <c r="A20" s="26" t="s">
        <v>20</v>
      </c>
      <c r="B20" s="27" t="s">
        <v>68</v>
      </c>
      <c r="C20" s="13" t="s">
        <v>10</v>
      </c>
      <c r="D20" s="13">
        <v>30.8</v>
      </c>
      <c r="E20" s="6"/>
      <c r="F20" s="7"/>
    </row>
    <row r="21" spans="1:6" x14ac:dyDescent="0.3">
      <c r="A21" s="73" t="s">
        <v>5</v>
      </c>
      <c r="B21" s="74"/>
      <c r="C21" s="74"/>
      <c r="D21" s="74"/>
      <c r="E21" s="74"/>
      <c r="F21" s="8"/>
    </row>
    <row r="22" spans="1:6" x14ac:dyDescent="0.3">
      <c r="A22" s="28" t="s">
        <v>69</v>
      </c>
      <c r="B22" s="29" t="s">
        <v>70</v>
      </c>
      <c r="C22" s="30"/>
      <c r="D22" s="30"/>
      <c r="E22" s="9"/>
      <c r="F22" s="8"/>
    </row>
    <row r="23" spans="1:6" ht="16.2" customHeight="1" x14ac:dyDescent="0.3">
      <c r="A23" s="26" t="s">
        <v>21</v>
      </c>
      <c r="B23" s="27" t="s">
        <v>71</v>
      </c>
      <c r="C23" s="13" t="s">
        <v>10</v>
      </c>
      <c r="D23" s="13">
        <v>1.073</v>
      </c>
      <c r="E23" s="6"/>
      <c r="F23" s="7"/>
    </row>
    <row r="24" spans="1:6" x14ac:dyDescent="0.3">
      <c r="A24" s="26" t="s">
        <v>22</v>
      </c>
      <c r="B24" s="27" t="s">
        <v>72</v>
      </c>
      <c r="C24" s="13" t="s">
        <v>10</v>
      </c>
      <c r="D24" s="13">
        <v>3.51</v>
      </c>
      <c r="E24" s="6"/>
      <c r="F24" s="7"/>
    </row>
    <row r="25" spans="1:6" x14ac:dyDescent="0.3">
      <c r="A25" s="26" t="s">
        <v>23</v>
      </c>
      <c r="B25" s="27" t="s">
        <v>73</v>
      </c>
      <c r="C25" s="13" t="s">
        <v>10</v>
      </c>
      <c r="D25" s="13">
        <f>1*1*0.35*12</f>
        <v>4.1999999999999993</v>
      </c>
      <c r="E25" s="6"/>
      <c r="F25" s="7"/>
    </row>
    <row r="26" spans="1:6" x14ac:dyDescent="0.3">
      <c r="A26" s="26" t="s">
        <v>24</v>
      </c>
      <c r="B26" s="27" t="s">
        <v>74</v>
      </c>
      <c r="C26" s="13" t="s">
        <v>10</v>
      </c>
      <c r="D26" s="13">
        <v>0.71</v>
      </c>
      <c r="E26" s="6"/>
      <c r="F26" s="7"/>
    </row>
    <row r="27" spans="1:6" ht="56.4" customHeight="1" x14ac:dyDescent="0.3">
      <c r="A27" s="26" t="s">
        <v>25</v>
      </c>
      <c r="B27" s="31" t="s">
        <v>75</v>
      </c>
      <c r="C27" s="13" t="s">
        <v>10</v>
      </c>
      <c r="D27" s="13">
        <f>+(7+10+7+10)*0.2*0.2*3</f>
        <v>4.080000000000001</v>
      </c>
      <c r="E27" s="6"/>
      <c r="F27" s="7"/>
    </row>
    <row r="28" spans="1:6" ht="39.6" x14ac:dyDescent="0.3">
      <c r="A28" s="26" t="s">
        <v>26</v>
      </c>
      <c r="B28" s="12" t="s">
        <v>76</v>
      </c>
      <c r="C28" s="13" t="s">
        <v>10</v>
      </c>
      <c r="D28" s="13">
        <f>7*10*0.09</f>
        <v>6.3</v>
      </c>
      <c r="E28" s="6"/>
      <c r="F28" s="7"/>
    </row>
    <row r="29" spans="1:6" ht="18" customHeight="1" x14ac:dyDescent="0.3">
      <c r="A29" s="26" t="s">
        <v>27</v>
      </c>
      <c r="B29" s="12" t="s">
        <v>77</v>
      </c>
      <c r="C29" s="13" t="s">
        <v>10</v>
      </c>
      <c r="D29" s="13">
        <v>0.95</v>
      </c>
      <c r="E29" s="6"/>
      <c r="F29" s="7"/>
    </row>
    <row r="30" spans="1:6" ht="29.4" customHeight="1" x14ac:dyDescent="0.3">
      <c r="A30" s="26" t="s">
        <v>28</v>
      </c>
      <c r="B30" s="12" t="s">
        <v>78</v>
      </c>
      <c r="C30" s="13" t="s">
        <v>55</v>
      </c>
      <c r="D30" s="13">
        <v>72.7</v>
      </c>
      <c r="E30" s="6"/>
      <c r="F30" s="7"/>
    </row>
    <row r="31" spans="1:6" ht="17.100000000000001" customHeight="1" x14ac:dyDescent="0.3">
      <c r="A31" s="73" t="s">
        <v>7</v>
      </c>
      <c r="B31" s="74"/>
      <c r="C31" s="74"/>
      <c r="D31" s="74"/>
      <c r="E31" s="74"/>
      <c r="F31" s="8"/>
    </row>
    <row r="32" spans="1:6" ht="18.600000000000001" customHeight="1" x14ac:dyDescent="0.3">
      <c r="A32" s="28" t="s">
        <v>79</v>
      </c>
      <c r="B32" s="29" t="s">
        <v>80</v>
      </c>
      <c r="C32" s="13"/>
      <c r="D32" s="13"/>
      <c r="E32" s="6"/>
      <c r="F32" s="7"/>
    </row>
    <row r="33" spans="1:6" ht="41.4" customHeight="1" x14ac:dyDescent="0.3">
      <c r="A33" s="26" t="s">
        <v>29</v>
      </c>
      <c r="B33" s="31" t="s">
        <v>81</v>
      </c>
      <c r="C33" s="13" t="s">
        <v>10</v>
      </c>
      <c r="D33" s="13">
        <v>4</v>
      </c>
      <c r="E33" s="6"/>
      <c r="F33" s="7"/>
    </row>
    <row r="34" spans="1:6" ht="17.100000000000001" customHeight="1" x14ac:dyDescent="0.3">
      <c r="A34" s="26" t="s">
        <v>30</v>
      </c>
      <c r="B34" s="12" t="s">
        <v>82</v>
      </c>
      <c r="C34" s="13" t="s">
        <v>13</v>
      </c>
      <c r="D34" s="13">
        <v>60</v>
      </c>
      <c r="E34" s="6"/>
      <c r="F34" s="7"/>
    </row>
    <row r="35" spans="1:6" ht="17.100000000000001" customHeight="1" x14ac:dyDescent="0.3">
      <c r="A35" s="26" t="s">
        <v>31</v>
      </c>
      <c r="B35" s="12" t="s">
        <v>83</v>
      </c>
      <c r="C35" s="13" t="s">
        <v>13</v>
      </c>
      <c r="D35" s="13">
        <v>25.6</v>
      </c>
      <c r="E35" s="6"/>
      <c r="F35" s="7"/>
    </row>
    <row r="36" spans="1:6" ht="17.100000000000001" customHeight="1" x14ac:dyDescent="0.3">
      <c r="A36" s="26" t="s">
        <v>32</v>
      </c>
      <c r="B36" s="12" t="s">
        <v>84</v>
      </c>
      <c r="C36" s="13" t="s">
        <v>55</v>
      </c>
      <c r="D36" s="13">
        <v>3642</v>
      </c>
      <c r="E36" s="6"/>
      <c r="F36" s="7"/>
    </row>
    <row r="37" spans="1:6" ht="17.100000000000001" customHeight="1" x14ac:dyDescent="0.3">
      <c r="A37" s="26" t="s">
        <v>85</v>
      </c>
      <c r="B37" s="31" t="s">
        <v>86</v>
      </c>
      <c r="C37" s="13" t="s">
        <v>10</v>
      </c>
      <c r="D37" s="13">
        <f>+(20+14)*0.2*0.2*1+20*0.2*0.2*1+1</f>
        <v>3.16</v>
      </c>
      <c r="E37" s="6"/>
      <c r="F37" s="7"/>
    </row>
    <row r="38" spans="1:6" ht="17.100000000000001" customHeight="1" x14ac:dyDescent="0.3">
      <c r="A38" s="26" t="s">
        <v>87</v>
      </c>
      <c r="B38" s="12" t="s">
        <v>88</v>
      </c>
      <c r="C38" s="13" t="s">
        <v>13</v>
      </c>
      <c r="D38" s="13">
        <v>48.04</v>
      </c>
      <c r="E38" s="6"/>
      <c r="F38" s="7"/>
    </row>
    <row r="39" spans="1:6" ht="21.6" customHeight="1" x14ac:dyDescent="0.3">
      <c r="A39" s="73" t="s">
        <v>8</v>
      </c>
      <c r="B39" s="74"/>
      <c r="C39" s="74"/>
      <c r="D39" s="74"/>
      <c r="E39" s="74"/>
      <c r="F39" s="8"/>
    </row>
    <row r="40" spans="1:6" ht="16.8" customHeight="1" x14ac:dyDescent="0.3">
      <c r="A40" s="28" t="s">
        <v>89</v>
      </c>
      <c r="B40" s="29" t="s">
        <v>90</v>
      </c>
      <c r="C40" s="13"/>
      <c r="D40" s="13"/>
      <c r="E40" s="6"/>
      <c r="F40" s="7"/>
    </row>
    <row r="41" spans="1:6" ht="31.2" customHeight="1" x14ac:dyDescent="0.3">
      <c r="A41" s="26" t="s">
        <v>33</v>
      </c>
      <c r="B41" s="12" t="s">
        <v>147</v>
      </c>
      <c r="C41" s="13" t="s">
        <v>55</v>
      </c>
      <c r="D41" s="13">
        <v>6</v>
      </c>
      <c r="E41" s="6"/>
      <c r="F41" s="7"/>
    </row>
    <row r="42" spans="1:6" ht="25.2" customHeight="1" x14ac:dyDescent="0.3">
      <c r="A42" s="26" t="s">
        <v>34</v>
      </c>
      <c r="B42" s="12" t="s">
        <v>148</v>
      </c>
      <c r="C42" s="13" t="s">
        <v>55</v>
      </c>
      <c r="D42" s="13">
        <v>2</v>
      </c>
      <c r="E42" s="6"/>
      <c r="F42" s="7"/>
    </row>
    <row r="43" spans="1:6" ht="39.6" x14ac:dyDescent="0.3">
      <c r="A43" s="26" t="s">
        <v>35</v>
      </c>
      <c r="B43" s="12" t="s">
        <v>91</v>
      </c>
      <c r="C43" s="13" t="s">
        <v>92</v>
      </c>
      <c r="D43" s="13">
        <v>90</v>
      </c>
      <c r="E43" s="6"/>
      <c r="F43" s="7"/>
    </row>
    <row r="44" spans="1:6" ht="26.4" x14ac:dyDescent="0.3">
      <c r="A44" s="26" t="s">
        <v>36</v>
      </c>
      <c r="B44" s="12" t="s">
        <v>142</v>
      </c>
      <c r="C44" s="13" t="s">
        <v>55</v>
      </c>
      <c r="D44" s="13">
        <v>24</v>
      </c>
      <c r="E44" s="6"/>
      <c r="F44" s="7"/>
    </row>
    <row r="45" spans="1:6" ht="18" customHeight="1" x14ac:dyDescent="0.3">
      <c r="A45" s="28"/>
      <c r="B45" s="74" t="s">
        <v>9</v>
      </c>
      <c r="C45" s="74"/>
      <c r="D45" s="74"/>
      <c r="E45" s="74"/>
      <c r="F45" s="8"/>
    </row>
    <row r="46" spans="1:6" x14ac:dyDescent="0.3">
      <c r="A46" s="28" t="s">
        <v>93</v>
      </c>
      <c r="B46" s="29" t="s">
        <v>94</v>
      </c>
      <c r="C46" s="13"/>
      <c r="D46" s="13"/>
      <c r="E46" s="6"/>
      <c r="F46" s="7"/>
    </row>
    <row r="47" spans="1:6" ht="34.200000000000003" customHeight="1" x14ac:dyDescent="0.3">
      <c r="A47" s="26" t="s">
        <v>37</v>
      </c>
      <c r="B47" s="12" t="s">
        <v>95</v>
      </c>
      <c r="C47" s="13" t="s">
        <v>55</v>
      </c>
      <c r="D47" s="13">
        <v>2</v>
      </c>
      <c r="E47" s="6"/>
      <c r="F47" s="7"/>
    </row>
    <row r="48" spans="1:6" ht="34.200000000000003" customHeight="1" x14ac:dyDescent="0.3">
      <c r="A48" s="26" t="s">
        <v>53</v>
      </c>
      <c r="B48" s="12" t="s">
        <v>96</v>
      </c>
      <c r="C48" s="13" t="s">
        <v>55</v>
      </c>
      <c r="D48" s="13">
        <v>6</v>
      </c>
      <c r="E48" s="6"/>
      <c r="F48" s="7"/>
    </row>
    <row r="49" spans="1:9" ht="81.599999999999994" customHeight="1" x14ac:dyDescent="0.3">
      <c r="A49" s="26" t="s">
        <v>97</v>
      </c>
      <c r="B49" s="12" t="s">
        <v>98</v>
      </c>
      <c r="C49" s="13" t="s">
        <v>55</v>
      </c>
      <c r="D49" s="13">
        <v>6.5</v>
      </c>
      <c r="E49" s="6"/>
      <c r="F49" s="7"/>
    </row>
    <row r="50" spans="1:9" x14ac:dyDescent="0.3">
      <c r="A50" s="26"/>
      <c r="B50" s="70" t="s">
        <v>99</v>
      </c>
      <c r="C50" s="70"/>
      <c r="D50" s="70"/>
      <c r="E50" s="70"/>
      <c r="F50" s="8">
        <f>SUM(F47:F49)</f>
        <v>0</v>
      </c>
    </row>
    <row r="51" spans="1:9" x14ac:dyDescent="0.3">
      <c r="A51" s="32"/>
      <c r="B51" s="33"/>
      <c r="C51" s="34"/>
      <c r="D51" s="34"/>
      <c r="E51" s="35"/>
      <c r="F51" s="36"/>
    </row>
    <row r="52" spans="1:9" ht="17.399999999999999" customHeight="1" x14ac:dyDescent="0.3">
      <c r="A52" s="37" t="s">
        <v>100</v>
      </c>
      <c r="B52" s="38" t="s">
        <v>101</v>
      </c>
      <c r="C52" s="39"/>
      <c r="D52" s="39"/>
      <c r="E52" s="40"/>
      <c r="F52" s="41"/>
    </row>
    <row r="53" spans="1:9" ht="18.600000000000001" customHeight="1" x14ac:dyDescent="0.3">
      <c r="A53" s="42" t="s">
        <v>38</v>
      </c>
      <c r="B53" s="43" t="s">
        <v>102</v>
      </c>
      <c r="C53" s="44" t="s">
        <v>103</v>
      </c>
      <c r="D53" s="44">
        <f>0.4*0.4*(3*4)</f>
        <v>1.9200000000000004</v>
      </c>
      <c r="E53" s="40"/>
      <c r="F53" s="45"/>
      <c r="I53" s="22"/>
    </row>
    <row r="54" spans="1:9" ht="28.8" customHeight="1" x14ac:dyDescent="0.3">
      <c r="A54" s="42" t="s">
        <v>39</v>
      </c>
      <c r="B54" s="43" t="s">
        <v>104</v>
      </c>
      <c r="C54" s="44" t="s">
        <v>103</v>
      </c>
      <c r="D54" s="44">
        <f>+(3*3*0.6)</f>
        <v>5.3999999999999995</v>
      </c>
      <c r="E54" s="40"/>
      <c r="F54" s="45"/>
      <c r="I54" s="22"/>
    </row>
    <row r="55" spans="1:9" x14ac:dyDescent="0.3">
      <c r="A55" s="42" t="s">
        <v>40</v>
      </c>
      <c r="B55" s="43" t="s">
        <v>105</v>
      </c>
      <c r="C55" s="44" t="s">
        <v>103</v>
      </c>
      <c r="D55" s="44">
        <f>0.4*0.05*(3+3+3+3)</f>
        <v>0.24000000000000005</v>
      </c>
      <c r="E55" s="40"/>
      <c r="F55" s="45"/>
      <c r="I55" s="22"/>
    </row>
    <row r="56" spans="1:9" ht="52.8" x14ac:dyDescent="0.3">
      <c r="A56" s="42" t="s">
        <v>41</v>
      </c>
      <c r="B56" s="43" t="s">
        <v>106</v>
      </c>
      <c r="C56" s="44" t="s">
        <v>103</v>
      </c>
      <c r="D56" s="44">
        <f>+(0.2*0.2*4*4+0.2*0.2*4*12+0.5*0.5*4)</f>
        <v>3.5600000000000005</v>
      </c>
      <c r="E56" s="40"/>
      <c r="F56" s="45"/>
      <c r="I56" s="22"/>
    </row>
    <row r="57" spans="1:9" ht="18.600000000000001" customHeight="1" x14ac:dyDescent="0.3">
      <c r="A57" s="42" t="s">
        <v>107</v>
      </c>
      <c r="B57" s="43" t="s">
        <v>108</v>
      </c>
      <c r="C57" s="44" t="s">
        <v>103</v>
      </c>
      <c r="D57" s="44">
        <f>3*3*0.2</f>
        <v>1.8</v>
      </c>
      <c r="E57" s="40"/>
      <c r="F57" s="45"/>
      <c r="I57" s="22"/>
    </row>
    <row r="58" spans="1:9" ht="26.4" x14ac:dyDescent="0.3">
      <c r="A58" s="42" t="s">
        <v>109</v>
      </c>
      <c r="B58" s="43" t="s">
        <v>110</v>
      </c>
      <c r="C58" s="44" t="s">
        <v>111</v>
      </c>
      <c r="D58" s="44">
        <f>0.5*12</f>
        <v>6</v>
      </c>
      <c r="E58" s="40"/>
      <c r="F58" s="45"/>
      <c r="I58" s="22"/>
    </row>
    <row r="59" spans="1:9" ht="23.4" customHeight="1" x14ac:dyDescent="0.3">
      <c r="A59" s="42" t="s">
        <v>112</v>
      </c>
      <c r="B59" s="43" t="s">
        <v>113</v>
      </c>
      <c r="C59" s="44" t="s">
        <v>111</v>
      </c>
      <c r="D59" s="44">
        <f>4.5*12</f>
        <v>54</v>
      </c>
      <c r="E59" s="40"/>
      <c r="F59" s="45"/>
      <c r="I59" s="22"/>
    </row>
    <row r="60" spans="1:9" ht="21" customHeight="1" x14ac:dyDescent="0.3">
      <c r="A60" s="42" t="s">
        <v>114</v>
      </c>
      <c r="B60" s="43" t="s">
        <v>115</v>
      </c>
      <c r="C60" s="44" t="s">
        <v>111</v>
      </c>
      <c r="D60" s="44">
        <f>+D59</f>
        <v>54</v>
      </c>
      <c r="E60" s="40"/>
      <c r="F60" s="45"/>
      <c r="I60" s="22"/>
    </row>
    <row r="61" spans="1:9" ht="19.8" customHeight="1" x14ac:dyDescent="0.3">
      <c r="A61" s="42" t="s">
        <v>116</v>
      </c>
      <c r="B61" s="43" t="s">
        <v>117</v>
      </c>
      <c r="C61" s="44" t="s">
        <v>111</v>
      </c>
      <c r="D61" s="44">
        <f>+D60+D58</f>
        <v>60</v>
      </c>
      <c r="E61" s="40"/>
      <c r="F61" s="45"/>
    </row>
    <row r="62" spans="1:9" ht="26.4" x14ac:dyDescent="0.3">
      <c r="A62" s="42" t="s">
        <v>118</v>
      </c>
      <c r="B62" s="43" t="s">
        <v>119</v>
      </c>
      <c r="C62" s="44" t="s">
        <v>111</v>
      </c>
      <c r="D62" s="44">
        <f>+D61</f>
        <v>60</v>
      </c>
      <c r="E62" s="40"/>
      <c r="F62" s="45"/>
    </row>
    <row r="63" spans="1:9" ht="32.4" customHeight="1" x14ac:dyDescent="0.3">
      <c r="A63" s="42" t="s">
        <v>120</v>
      </c>
      <c r="B63" s="43" t="s">
        <v>121</v>
      </c>
      <c r="C63" s="44" t="s">
        <v>111</v>
      </c>
      <c r="D63" s="34">
        <f>3.5*3.5</f>
        <v>12.25</v>
      </c>
      <c r="E63" s="47"/>
      <c r="F63" s="45"/>
    </row>
    <row r="64" spans="1:9" ht="39.6" x14ac:dyDescent="0.3">
      <c r="A64" s="42" t="s">
        <v>122</v>
      </c>
      <c r="B64" s="43" t="s">
        <v>123</v>
      </c>
      <c r="C64" s="44" t="s">
        <v>124</v>
      </c>
      <c r="D64" s="44">
        <v>1</v>
      </c>
      <c r="E64" s="40"/>
      <c r="F64" s="45"/>
    </row>
    <row r="65" spans="1:6" ht="39.6" x14ac:dyDescent="0.3">
      <c r="A65" s="42" t="s">
        <v>125</v>
      </c>
      <c r="B65" s="43" t="s">
        <v>126</v>
      </c>
      <c r="C65" s="44" t="s">
        <v>124</v>
      </c>
      <c r="D65" s="44">
        <v>4</v>
      </c>
      <c r="E65" s="40"/>
      <c r="F65" s="45"/>
    </row>
    <row r="66" spans="1:6" ht="26.4" x14ac:dyDescent="0.3">
      <c r="A66" s="42" t="s">
        <v>127</v>
      </c>
      <c r="B66" s="43" t="s">
        <v>128</v>
      </c>
      <c r="C66" s="44" t="s">
        <v>111</v>
      </c>
      <c r="D66" s="44">
        <v>60</v>
      </c>
      <c r="E66" s="40"/>
      <c r="F66" s="45"/>
    </row>
    <row r="67" spans="1:6" ht="26.4" x14ac:dyDescent="0.3">
      <c r="A67" s="42" t="s">
        <v>129</v>
      </c>
      <c r="B67" s="43" t="s">
        <v>143</v>
      </c>
      <c r="C67" s="44" t="s">
        <v>130</v>
      </c>
      <c r="D67" s="44">
        <f>3.5*3</f>
        <v>10.5</v>
      </c>
      <c r="E67" s="40"/>
      <c r="F67" s="45"/>
    </row>
    <row r="68" spans="1:6" ht="26.4" x14ac:dyDescent="0.3">
      <c r="A68" s="42" t="s">
        <v>131</v>
      </c>
      <c r="B68" s="43" t="s">
        <v>132</v>
      </c>
      <c r="C68" s="44" t="s">
        <v>111</v>
      </c>
      <c r="D68" s="44">
        <f>3*3</f>
        <v>9</v>
      </c>
      <c r="E68" s="40"/>
      <c r="F68" s="45"/>
    </row>
    <row r="69" spans="1:6" ht="105.6" x14ac:dyDescent="0.3">
      <c r="A69" s="42" t="s">
        <v>133</v>
      </c>
      <c r="B69" s="43" t="s">
        <v>134</v>
      </c>
      <c r="C69" s="34" t="s">
        <v>55</v>
      </c>
      <c r="D69" s="34">
        <v>10</v>
      </c>
      <c r="E69" s="35"/>
      <c r="F69" s="45">
        <f t="shared" ref="F69" si="0">+E69*D69</f>
        <v>0</v>
      </c>
    </row>
    <row r="70" spans="1:6" ht="17.399999999999999" customHeight="1" x14ac:dyDescent="0.3">
      <c r="A70" s="42"/>
      <c r="B70" s="70" t="s">
        <v>135</v>
      </c>
      <c r="C70" s="70"/>
      <c r="D70" s="70"/>
      <c r="E70" s="70"/>
      <c r="F70" s="48"/>
    </row>
    <row r="71" spans="1:6" ht="21" customHeight="1" x14ac:dyDescent="0.3">
      <c r="A71" s="42"/>
      <c r="B71" s="38"/>
      <c r="C71" s="39"/>
      <c r="D71" s="39"/>
      <c r="E71" s="40"/>
      <c r="F71" s="48"/>
    </row>
    <row r="72" spans="1:6" ht="23.4" customHeight="1" x14ac:dyDescent="0.3">
      <c r="A72" s="49" t="s">
        <v>136</v>
      </c>
      <c r="B72" s="50" t="s">
        <v>137</v>
      </c>
      <c r="C72" s="34"/>
      <c r="D72" s="34"/>
      <c r="E72" s="35"/>
      <c r="F72" s="36"/>
    </row>
    <row r="73" spans="1:6" ht="26.4" x14ac:dyDescent="0.3">
      <c r="A73" s="32" t="s">
        <v>43</v>
      </c>
      <c r="B73" s="43" t="s">
        <v>50</v>
      </c>
      <c r="C73" s="39" t="s">
        <v>10</v>
      </c>
      <c r="D73" s="39">
        <f>0.1*(16*6) +0.7*0.7*0.5*18</f>
        <v>14.010000000000002</v>
      </c>
      <c r="E73" s="51"/>
      <c r="F73" s="45"/>
    </row>
    <row r="74" spans="1:6" ht="39.6" x14ac:dyDescent="0.3">
      <c r="A74" s="32" t="s">
        <v>44</v>
      </c>
      <c r="B74" s="43" t="s">
        <v>42</v>
      </c>
      <c r="C74" s="39" t="s">
        <v>10</v>
      </c>
      <c r="D74" s="39">
        <f>13*0.1*6+0.5*0.5*0.5*15</f>
        <v>9.6750000000000007</v>
      </c>
      <c r="E74" s="40"/>
      <c r="F74" s="45"/>
    </row>
    <row r="75" spans="1:6" ht="39.6" x14ac:dyDescent="0.3">
      <c r="A75" s="32" t="s">
        <v>45</v>
      </c>
      <c r="B75" s="43" t="s">
        <v>51</v>
      </c>
      <c r="C75" s="39" t="s">
        <v>10</v>
      </c>
      <c r="D75" s="39">
        <f>13*6*0.25</f>
        <v>19.5</v>
      </c>
      <c r="E75" s="40"/>
      <c r="F75" s="45"/>
    </row>
    <row r="76" spans="1:6" ht="52.8" x14ac:dyDescent="0.3">
      <c r="A76" s="32" t="s">
        <v>46</v>
      </c>
      <c r="B76" s="43" t="s">
        <v>138</v>
      </c>
      <c r="C76" s="39" t="s">
        <v>6</v>
      </c>
      <c r="D76" s="39">
        <v>135</v>
      </c>
      <c r="E76" s="40"/>
      <c r="F76" s="45"/>
    </row>
    <row r="77" spans="1:6" ht="39.6" x14ac:dyDescent="0.3">
      <c r="A77" s="32" t="s">
        <v>47</v>
      </c>
      <c r="B77" s="43" t="s">
        <v>52</v>
      </c>
      <c r="C77" s="39" t="s">
        <v>6</v>
      </c>
      <c r="D77" s="39">
        <f>13*4</f>
        <v>52</v>
      </c>
      <c r="E77" s="40"/>
      <c r="F77" s="45"/>
    </row>
    <row r="78" spans="1:6" ht="39.6" x14ac:dyDescent="0.3">
      <c r="A78" s="32" t="s">
        <v>48</v>
      </c>
      <c r="B78" s="43" t="s">
        <v>49</v>
      </c>
      <c r="C78" s="39" t="s">
        <v>12</v>
      </c>
      <c r="D78" s="39">
        <v>100</v>
      </c>
      <c r="E78" s="40"/>
      <c r="F78" s="45"/>
    </row>
    <row r="79" spans="1:6" ht="52.8" x14ac:dyDescent="0.3">
      <c r="A79" s="32" t="s">
        <v>139</v>
      </c>
      <c r="B79" s="31" t="s">
        <v>54</v>
      </c>
      <c r="C79" s="34" t="s">
        <v>55</v>
      </c>
      <c r="D79" s="34">
        <v>1</v>
      </c>
      <c r="E79" s="35"/>
      <c r="F79" s="45"/>
    </row>
    <row r="80" spans="1:6" x14ac:dyDescent="0.3">
      <c r="A80" s="32"/>
      <c r="B80" s="70" t="s">
        <v>140</v>
      </c>
      <c r="C80" s="70"/>
      <c r="D80" s="70"/>
      <c r="E80" s="70"/>
      <c r="F80" s="48"/>
    </row>
    <row r="81" spans="1:6" ht="13.8" thickBot="1" x14ac:dyDescent="0.35">
      <c r="A81" s="52"/>
      <c r="B81" s="53" t="s">
        <v>141</v>
      </c>
      <c r="C81" s="54"/>
      <c r="D81" s="54"/>
      <c r="E81" s="55"/>
      <c r="F81" s="56"/>
    </row>
    <row r="82" spans="1:6" ht="13.8" thickTop="1" x14ac:dyDescent="0.3"/>
  </sheetData>
  <mergeCells count="9">
    <mergeCell ref="B50:E50"/>
    <mergeCell ref="B70:E70"/>
    <mergeCell ref="B80:E80"/>
    <mergeCell ref="A10:F10"/>
    <mergeCell ref="A7:F7"/>
    <mergeCell ref="A21:E21"/>
    <mergeCell ref="A31:E31"/>
    <mergeCell ref="A39:E39"/>
    <mergeCell ref="B45:E45"/>
  </mergeCells>
  <phoneticPr fontId="5" type="noConversion"/>
  <pageMargins left="0.7" right="0.7" top="0.75" bottom="0.75"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574E-379E-4FE7-B422-E3B44CCA8AB4}">
  <dimension ref="A7:H78"/>
  <sheetViews>
    <sheetView topLeftCell="A76" workbookViewId="0">
      <selection activeCell="B42" sqref="B42:B43"/>
    </sheetView>
  </sheetViews>
  <sheetFormatPr baseColWidth="10" defaultColWidth="11.44140625" defaultRowHeight="13.2" x14ac:dyDescent="0.3"/>
  <cols>
    <col min="1" max="1" width="6" style="16" customWidth="1"/>
    <col min="2" max="2" width="60.88671875" style="1" customWidth="1"/>
    <col min="3" max="3" width="7.88671875" style="16" customWidth="1"/>
    <col min="4" max="4" width="15.109375" style="1" customWidth="1"/>
    <col min="5" max="5" width="16.44140625" style="1" customWidth="1"/>
    <col min="6" max="16384" width="11.44140625" style="1"/>
  </cols>
  <sheetData>
    <row r="7" spans="1:8" s="14" customFormat="1" ht="34.799999999999997" customHeight="1" x14ac:dyDescent="0.3">
      <c r="A7" s="81" t="s">
        <v>144</v>
      </c>
      <c r="B7" s="82"/>
      <c r="C7" s="82"/>
      <c r="D7" s="82"/>
      <c r="E7" s="83"/>
    </row>
    <row r="10" spans="1:8" ht="30.6" customHeight="1" x14ac:dyDescent="0.3">
      <c r="A10" s="72" t="s">
        <v>146</v>
      </c>
      <c r="B10" s="72"/>
      <c r="C10" s="72"/>
      <c r="D10" s="72"/>
      <c r="E10" s="72"/>
    </row>
    <row r="11" spans="1:8" ht="21.6" customHeight="1" thickBot="1" x14ac:dyDescent="0.35">
      <c r="A11" s="57"/>
      <c r="B11" s="57"/>
      <c r="C11" s="57"/>
      <c r="D11" s="57"/>
      <c r="E11" s="57"/>
    </row>
    <row r="12" spans="1:8" ht="31.8" customHeight="1" thickTop="1" x14ac:dyDescent="0.3">
      <c r="A12" s="75" t="s">
        <v>0</v>
      </c>
      <c r="B12" s="77" t="s">
        <v>11</v>
      </c>
      <c r="C12" s="77" t="s">
        <v>1</v>
      </c>
      <c r="D12" s="79" t="s">
        <v>56</v>
      </c>
      <c r="E12" s="80"/>
    </row>
    <row r="13" spans="1:8" ht="14.4" customHeight="1" thickBot="1" x14ac:dyDescent="0.35">
      <c r="A13" s="76"/>
      <c r="B13" s="78"/>
      <c r="C13" s="78"/>
      <c r="D13" s="58" t="s">
        <v>57</v>
      </c>
      <c r="E13" s="59" t="s">
        <v>58</v>
      </c>
      <c r="H13" s="22"/>
    </row>
    <row r="14" spans="1:8" ht="13.8" thickTop="1" x14ac:dyDescent="0.3">
      <c r="A14" s="60" t="s">
        <v>59</v>
      </c>
      <c r="B14" s="24" t="s">
        <v>60</v>
      </c>
      <c r="C14" s="25"/>
      <c r="D14" s="25"/>
      <c r="E14" s="4"/>
    </row>
    <row r="15" spans="1:8" x14ac:dyDescent="0.3">
      <c r="A15" s="11" t="s">
        <v>14</v>
      </c>
      <c r="B15" s="27" t="s">
        <v>61</v>
      </c>
      <c r="C15" s="13" t="s">
        <v>62</v>
      </c>
      <c r="D15" s="13"/>
      <c r="E15" s="6"/>
    </row>
    <row r="16" spans="1:8" ht="15.6" customHeight="1" x14ac:dyDescent="0.3">
      <c r="A16" s="11" t="s">
        <v>15</v>
      </c>
      <c r="B16" s="27" t="s">
        <v>63</v>
      </c>
      <c r="C16" s="13" t="s">
        <v>12</v>
      </c>
      <c r="D16" s="13"/>
      <c r="E16" s="6"/>
    </row>
    <row r="17" spans="1:5" x14ac:dyDescent="0.3">
      <c r="A17" s="11" t="s">
        <v>16</v>
      </c>
      <c r="B17" s="27" t="s">
        <v>64</v>
      </c>
      <c r="C17" s="13" t="s">
        <v>62</v>
      </c>
      <c r="D17" s="13"/>
      <c r="E17" s="6"/>
    </row>
    <row r="18" spans="1:5" x14ac:dyDescent="0.3">
      <c r="A18" s="11" t="s">
        <v>17</v>
      </c>
      <c r="B18" s="27" t="s">
        <v>65</v>
      </c>
      <c r="C18" s="13" t="s">
        <v>10</v>
      </c>
      <c r="D18" s="13"/>
      <c r="E18" s="6"/>
    </row>
    <row r="19" spans="1:5" x14ac:dyDescent="0.3">
      <c r="A19" s="11" t="s">
        <v>18</v>
      </c>
      <c r="B19" s="27" t="s">
        <v>66</v>
      </c>
      <c r="C19" s="13" t="s">
        <v>10</v>
      </c>
      <c r="D19" s="13"/>
      <c r="E19" s="6"/>
    </row>
    <row r="20" spans="1:5" x14ac:dyDescent="0.3">
      <c r="A20" s="11" t="s">
        <v>19</v>
      </c>
      <c r="B20" s="27" t="s">
        <v>67</v>
      </c>
      <c r="C20" s="13" t="s">
        <v>10</v>
      </c>
      <c r="D20" s="13"/>
      <c r="E20" s="6"/>
    </row>
    <row r="21" spans="1:5" x14ac:dyDescent="0.3">
      <c r="A21" s="11" t="s">
        <v>20</v>
      </c>
      <c r="B21" s="27" t="s">
        <v>68</v>
      </c>
      <c r="C21" s="13" t="s">
        <v>10</v>
      </c>
      <c r="D21" s="13"/>
      <c r="E21" s="6"/>
    </row>
    <row r="22" spans="1:5" x14ac:dyDescent="0.3">
      <c r="A22" s="11"/>
      <c r="B22" s="27"/>
      <c r="C22" s="13"/>
      <c r="D22" s="13"/>
      <c r="E22" s="6"/>
    </row>
    <row r="23" spans="1:5" ht="19.8" customHeight="1" x14ac:dyDescent="0.3">
      <c r="A23" s="61" t="s">
        <v>69</v>
      </c>
      <c r="B23" s="62" t="s">
        <v>70</v>
      </c>
      <c r="C23" s="63"/>
      <c r="D23" s="63"/>
      <c r="E23" s="2"/>
    </row>
    <row r="24" spans="1:5" ht="15.6" customHeight="1" x14ac:dyDescent="0.3">
      <c r="A24" s="11" t="s">
        <v>21</v>
      </c>
      <c r="B24" s="27" t="s">
        <v>71</v>
      </c>
      <c r="C24" s="13" t="s">
        <v>10</v>
      </c>
      <c r="D24" s="13"/>
      <c r="E24" s="6"/>
    </row>
    <row r="25" spans="1:5" x14ac:dyDescent="0.3">
      <c r="A25" s="11" t="s">
        <v>22</v>
      </c>
      <c r="B25" s="27" t="s">
        <v>72</v>
      </c>
      <c r="C25" s="13" t="s">
        <v>10</v>
      </c>
      <c r="D25" s="13"/>
      <c r="E25" s="6"/>
    </row>
    <row r="26" spans="1:5" x14ac:dyDescent="0.3">
      <c r="A26" s="11" t="s">
        <v>23</v>
      </c>
      <c r="B26" s="27" t="s">
        <v>73</v>
      </c>
      <c r="C26" s="13" t="s">
        <v>10</v>
      </c>
      <c r="D26" s="13"/>
      <c r="E26" s="6"/>
    </row>
    <row r="27" spans="1:5" x14ac:dyDescent="0.3">
      <c r="A27" s="11" t="s">
        <v>24</v>
      </c>
      <c r="B27" s="27" t="s">
        <v>74</v>
      </c>
      <c r="C27" s="13" t="s">
        <v>10</v>
      </c>
      <c r="D27" s="13"/>
      <c r="E27" s="6"/>
    </row>
    <row r="28" spans="1:5" ht="46.2" customHeight="1" x14ac:dyDescent="0.3">
      <c r="A28" s="11" t="s">
        <v>25</v>
      </c>
      <c r="B28" s="31" t="s">
        <v>75</v>
      </c>
      <c r="C28" s="13" t="s">
        <v>10</v>
      </c>
      <c r="D28" s="13"/>
      <c r="E28" s="6"/>
    </row>
    <row r="29" spans="1:5" ht="30" customHeight="1" x14ac:dyDescent="0.3">
      <c r="A29" s="11" t="s">
        <v>26</v>
      </c>
      <c r="B29" s="12" t="s">
        <v>76</v>
      </c>
      <c r="C29" s="13" t="s">
        <v>10</v>
      </c>
      <c r="D29" s="13"/>
      <c r="E29" s="6"/>
    </row>
    <row r="30" spans="1:5" x14ac:dyDescent="0.3">
      <c r="A30" s="11" t="s">
        <v>27</v>
      </c>
      <c r="B30" s="12" t="s">
        <v>77</v>
      </c>
      <c r="C30" s="13" t="s">
        <v>10</v>
      </c>
      <c r="D30" s="13"/>
      <c r="E30" s="6"/>
    </row>
    <row r="31" spans="1:5" ht="15.6" customHeight="1" x14ac:dyDescent="0.3">
      <c r="A31" s="11" t="s">
        <v>28</v>
      </c>
      <c r="B31" s="12" t="s">
        <v>78</v>
      </c>
      <c r="C31" s="13" t="s">
        <v>55</v>
      </c>
      <c r="D31" s="13"/>
      <c r="E31" s="6"/>
    </row>
    <row r="32" spans="1:5" ht="15.6" customHeight="1" x14ac:dyDescent="0.3">
      <c r="A32" s="11"/>
      <c r="B32" s="12"/>
      <c r="C32" s="13"/>
      <c r="D32" s="13"/>
      <c r="E32" s="6"/>
    </row>
    <row r="33" spans="1:5" ht="24" customHeight="1" x14ac:dyDescent="0.3">
      <c r="A33" s="61" t="s">
        <v>79</v>
      </c>
      <c r="B33" s="62" t="s">
        <v>80</v>
      </c>
      <c r="C33" s="64"/>
      <c r="D33" s="64"/>
      <c r="E33" s="3"/>
    </row>
    <row r="34" spans="1:5" ht="30.6" customHeight="1" x14ac:dyDescent="0.3">
      <c r="A34" s="11" t="s">
        <v>29</v>
      </c>
      <c r="B34" s="31" t="s">
        <v>81</v>
      </c>
      <c r="C34" s="13" t="s">
        <v>10</v>
      </c>
      <c r="D34" s="13"/>
      <c r="E34" s="6"/>
    </row>
    <row r="35" spans="1:5" ht="33.6" customHeight="1" x14ac:dyDescent="0.3">
      <c r="A35" s="11" t="s">
        <v>30</v>
      </c>
      <c r="B35" s="12" t="s">
        <v>82</v>
      </c>
      <c r="C35" s="13" t="s">
        <v>13</v>
      </c>
      <c r="D35" s="13"/>
      <c r="E35" s="6"/>
    </row>
    <row r="36" spans="1:5" ht="34.799999999999997" customHeight="1" x14ac:dyDescent="0.3">
      <c r="A36" s="11" t="s">
        <v>31</v>
      </c>
      <c r="B36" s="12" t="s">
        <v>83</v>
      </c>
      <c r="C36" s="13" t="s">
        <v>13</v>
      </c>
      <c r="D36" s="13"/>
      <c r="E36" s="6"/>
    </row>
    <row r="37" spans="1:5" ht="30" customHeight="1" x14ac:dyDescent="0.3">
      <c r="A37" s="11" t="s">
        <v>32</v>
      </c>
      <c r="B37" s="12" t="s">
        <v>84</v>
      </c>
      <c r="C37" s="13" t="s">
        <v>55</v>
      </c>
      <c r="D37" s="13"/>
      <c r="E37" s="6"/>
    </row>
    <row r="38" spans="1:5" ht="45.6" customHeight="1" x14ac:dyDescent="0.3">
      <c r="A38" s="11" t="s">
        <v>85</v>
      </c>
      <c r="B38" s="31" t="s">
        <v>86</v>
      </c>
      <c r="C38" s="13" t="s">
        <v>10</v>
      </c>
      <c r="D38" s="13"/>
      <c r="E38" s="6"/>
    </row>
    <row r="39" spans="1:5" ht="47.4" customHeight="1" x14ac:dyDescent="0.3">
      <c r="A39" s="11" t="s">
        <v>87</v>
      </c>
      <c r="B39" s="12" t="s">
        <v>88</v>
      </c>
      <c r="C39" s="13" t="s">
        <v>13</v>
      </c>
      <c r="D39" s="13"/>
      <c r="E39" s="6"/>
    </row>
    <row r="40" spans="1:5" ht="19.8" customHeight="1" x14ac:dyDescent="0.3">
      <c r="A40" s="11"/>
      <c r="B40" s="12"/>
      <c r="C40" s="13"/>
      <c r="D40" s="13"/>
      <c r="E40" s="6"/>
    </row>
    <row r="41" spans="1:5" ht="21.6" customHeight="1" x14ac:dyDescent="0.3">
      <c r="A41" s="61" t="s">
        <v>89</v>
      </c>
      <c r="B41" s="62" t="s">
        <v>90</v>
      </c>
      <c r="C41" s="64"/>
      <c r="D41" s="64"/>
      <c r="E41" s="3"/>
    </row>
    <row r="42" spans="1:5" ht="31.2" customHeight="1" x14ac:dyDescent="0.3">
      <c r="A42" s="11" t="s">
        <v>33</v>
      </c>
      <c r="B42" s="12" t="s">
        <v>147</v>
      </c>
      <c r="C42" s="13" t="s">
        <v>55</v>
      </c>
      <c r="D42" s="13"/>
      <c r="E42" s="6"/>
    </row>
    <row r="43" spans="1:5" ht="32.4" customHeight="1" x14ac:dyDescent="0.3">
      <c r="A43" s="11" t="s">
        <v>34</v>
      </c>
      <c r="B43" s="12" t="s">
        <v>148</v>
      </c>
      <c r="C43" s="13" t="s">
        <v>55</v>
      </c>
      <c r="D43" s="13"/>
      <c r="E43" s="6"/>
    </row>
    <row r="44" spans="1:5" ht="31.8" customHeight="1" x14ac:dyDescent="0.3">
      <c r="A44" s="11" t="s">
        <v>35</v>
      </c>
      <c r="B44" s="12" t="s">
        <v>91</v>
      </c>
      <c r="C44" s="13" t="s">
        <v>92</v>
      </c>
      <c r="D44" s="13"/>
      <c r="E44" s="6"/>
    </row>
    <row r="45" spans="1:5" ht="30.6" customHeight="1" x14ac:dyDescent="0.3">
      <c r="A45" s="11" t="s">
        <v>36</v>
      </c>
      <c r="B45" s="12" t="s">
        <v>142</v>
      </c>
      <c r="C45" s="13" t="s">
        <v>55</v>
      </c>
      <c r="D45" s="13"/>
      <c r="E45" s="6"/>
    </row>
    <row r="46" spans="1:5" ht="15.6" customHeight="1" x14ac:dyDescent="0.3">
      <c r="A46" s="11"/>
      <c r="B46" s="12"/>
      <c r="C46" s="13"/>
      <c r="D46" s="13"/>
      <c r="E46" s="6"/>
    </row>
    <row r="47" spans="1:5" s="16" customFormat="1" ht="24.6" customHeight="1" x14ac:dyDescent="0.3">
      <c r="A47" s="61" t="s">
        <v>93</v>
      </c>
      <c r="B47" s="62" t="s">
        <v>94</v>
      </c>
      <c r="C47" s="64"/>
      <c r="D47" s="64"/>
      <c r="E47" s="10"/>
    </row>
    <row r="48" spans="1:5" ht="29.4" customHeight="1" x14ac:dyDescent="0.3">
      <c r="A48" s="11" t="s">
        <v>37</v>
      </c>
      <c r="B48" s="12" t="s">
        <v>95</v>
      </c>
      <c r="C48" s="13" t="s">
        <v>55</v>
      </c>
      <c r="D48" s="13"/>
      <c r="E48" s="6"/>
    </row>
    <row r="49" spans="1:7" ht="34.200000000000003" customHeight="1" x14ac:dyDescent="0.3">
      <c r="A49" s="11" t="s">
        <v>53</v>
      </c>
      <c r="B49" s="12" t="s">
        <v>96</v>
      </c>
      <c r="C49" s="13" t="s">
        <v>55</v>
      </c>
      <c r="D49" s="13"/>
      <c r="E49" s="6"/>
    </row>
    <row r="50" spans="1:7" ht="58.2" customHeight="1" x14ac:dyDescent="0.3">
      <c r="A50" s="11" t="s">
        <v>97</v>
      </c>
      <c r="B50" s="12" t="s">
        <v>98</v>
      </c>
      <c r="C50" s="13" t="s">
        <v>55</v>
      </c>
      <c r="D50" s="13"/>
      <c r="E50" s="6"/>
    </row>
    <row r="51" spans="1:7" x14ac:dyDescent="0.3">
      <c r="A51" s="65"/>
      <c r="B51" s="33"/>
      <c r="C51" s="34"/>
      <c r="D51" s="34"/>
      <c r="E51" s="35"/>
    </row>
    <row r="52" spans="1:7" ht="17.399999999999999" customHeight="1" x14ac:dyDescent="0.3">
      <c r="A52" s="66" t="s">
        <v>100</v>
      </c>
      <c r="B52" s="38" t="s">
        <v>101</v>
      </c>
      <c r="C52" s="39"/>
      <c r="D52" s="39"/>
      <c r="E52" s="40"/>
    </row>
    <row r="53" spans="1:7" ht="17.399999999999999" customHeight="1" x14ac:dyDescent="0.3">
      <c r="A53" s="67" t="s">
        <v>38</v>
      </c>
      <c r="B53" s="43" t="s">
        <v>102</v>
      </c>
      <c r="C53" s="44" t="s">
        <v>103</v>
      </c>
      <c r="D53" s="44"/>
      <c r="E53" s="40"/>
      <c r="G53" s="22"/>
    </row>
    <row r="54" spans="1:7" ht="19.2" customHeight="1" x14ac:dyDescent="0.3">
      <c r="A54" s="67" t="s">
        <v>39</v>
      </c>
      <c r="B54" s="68" t="s">
        <v>104</v>
      </c>
      <c r="C54" s="44" t="s">
        <v>103</v>
      </c>
      <c r="D54" s="44"/>
      <c r="E54" s="40"/>
      <c r="G54" s="22"/>
    </row>
    <row r="55" spans="1:7" x14ac:dyDescent="0.3">
      <c r="A55" s="67" t="s">
        <v>40</v>
      </c>
      <c r="B55" s="43" t="s">
        <v>105</v>
      </c>
      <c r="C55" s="44" t="s">
        <v>103</v>
      </c>
      <c r="D55" s="44"/>
      <c r="E55" s="40"/>
      <c r="G55" s="22"/>
    </row>
    <row r="56" spans="1:7" ht="39.6" x14ac:dyDescent="0.3">
      <c r="A56" s="67" t="s">
        <v>41</v>
      </c>
      <c r="B56" s="43" t="s">
        <v>106</v>
      </c>
      <c r="C56" s="44" t="s">
        <v>103</v>
      </c>
      <c r="D56" s="44"/>
      <c r="E56" s="40"/>
      <c r="G56" s="22"/>
    </row>
    <row r="57" spans="1:7" ht="18.600000000000001" customHeight="1" x14ac:dyDescent="0.3">
      <c r="A57" s="67" t="s">
        <v>107</v>
      </c>
      <c r="B57" s="43" t="s">
        <v>108</v>
      </c>
      <c r="C57" s="44" t="s">
        <v>103</v>
      </c>
      <c r="D57" s="44"/>
      <c r="E57" s="40"/>
      <c r="G57" s="22"/>
    </row>
    <row r="58" spans="1:7" ht="20.399999999999999" customHeight="1" x14ac:dyDescent="0.3">
      <c r="A58" s="67" t="s">
        <v>109</v>
      </c>
      <c r="B58" s="43" t="s">
        <v>110</v>
      </c>
      <c r="C58" s="44" t="s">
        <v>111</v>
      </c>
      <c r="D58" s="44"/>
      <c r="E58" s="40"/>
      <c r="G58" s="22"/>
    </row>
    <row r="59" spans="1:7" ht="19.2" customHeight="1" x14ac:dyDescent="0.3">
      <c r="A59" s="67" t="s">
        <v>112</v>
      </c>
      <c r="B59" s="43" t="s">
        <v>113</v>
      </c>
      <c r="C59" s="44" t="s">
        <v>111</v>
      </c>
      <c r="D59" s="44"/>
      <c r="E59" s="40"/>
      <c r="G59" s="22"/>
    </row>
    <row r="60" spans="1:7" ht="20.399999999999999" customHeight="1" x14ac:dyDescent="0.3">
      <c r="A60" s="67" t="s">
        <v>114</v>
      </c>
      <c r="B60" s="43" t="s">
        <v>115</v>
      </c>
      <c r="C60" s="44" t="s">
        <v>111</v>
      </c>
      <c r="D60" s="44"/>
      <c r="E60" s="40"/>
      <c r="G60" s="22"/>
    </row>
    <row r="61" spans="1:7" ht="19.8" customHeight="1" x14ac:dyDescent="0.3">
      <c r="A61" s="67" t="s">
        <v>116</v>
      </c>
      <c r="B61" s="43" t="s">
        <v>117</v>
      </c>
      <c r="C61" s="44" t="s">
        <v>111</v>
      </c>
      <c r="D61" s="44"/>
      <c r="E61" s="40"/>
    </row>
    <row r="62" spans="1:7" ht="26.4" x14ac:dyDescent="0.3">
      <c r="A62" s="67" t="s">
        <v>118</v>
      </c>
      <c r="B62" s="43" t="s">
        <v>119</v>
      </c>
      <c r="C62" s="44" t="s">
        <v>111</v>
      </c>
      <c r="D62" s="44"/>
      <c r="E62" s="40"/>
    </row>
    <row r="63" spans="1:7" ht="32.4" customHeight="1" x14ac:dyDescent="0.3">
      <c r="A63" s="67" t="s">
        <v>120</v>
      </c>
      <c r="B63" s="43" t="s">
        <v>121</v>
      </c>
      <c r="C63" s="44" t="s">
        <v>111</v>
      </c>
      <c r="D63" s="46"/>
      <c r="E63" s="47"/>
    </row>
    <row r="64" spans="1:7" ht="31.2" customHeight="1" x14ac:dyDescent="0.3">
      <c r="A64" s="67" t="s">
        <v>122</v>
      </c>
      <c r="B64" s="43" t="s">
        <v>123</v>
      </c>
      <c r="C64" s="44" t="s">
        <v>124</v>
      </c>
      <c r="D64" s="44"/>
      <c r="E64" s="40"/>
    </row>
    <row r="65" spans="1:5" ht="31.8" customHeight="1" x14ac:dyDescent="0.3">
      <c r="A65" s="67" t="s">
        <v>125</v>
      </c>
      <c r="B65" s="43" t="s">
        <v>126</v>
      </c>
      <c r="C65" s="44" t="s">
        <v>124</v>
      </c>
      <c r="D65" s="44"/>
      <c r="E65" s="40"/>
    </row>
    <row r="66" spans="1:5" ht="26.4" x14ac:dyDescent="0.3">
      <c r="A66" s="67" t="s">
        <v>127</v>
      </c>
      <c r="B66" s="43" t="s">
        <v>128</v>
      </c>
      <c r="C66" s="44" t="s">
        <v>111</v>
      </c>
      <c r="D66" s="44"/>
      <c r="E66" s="40"/>
    </row>
    <row r="67" spans="1:5" ht="25.2" customHeight="1" x14ac:dyDescent="0.3">
      <c r="A67" s="67" t="s">
        <v>129</v>
      </c>
      <c r="B67" s="43" t="s">
        <v>143</v>
      </c>
      <c r="C67" s="44" t="s">
        <v>130</v>
      </c>
      <c r="D67" s="44"/>
      <c r="E67" s="40"/>
    </row>
    <row r="68" spans="1:5" ht="26.4" x14ac:dyDescent="0.3">
      <c r="A68" s="67" t="s">
        <v>131</v>
      </c>
      <c r="B68" s="43" t="s">
        <v>132</v>
      </c>
      <c r="C68" s="44" t="s">
        <v>111</v>
      </c>
      <c r="D68" s="44"/>
      <c r="E68" s="40"/>
    </row>
    <row r="69" spans="1:5" ht="82.2" customHeight="1" x14ac:dyDescent="0.3">
      <c r="A69" s="67" t="s">
        <v>133</v>
      </c>
      <c r="B69" s="43" t="s">
        <v>134</v>
      </c>
      <c r="C69" s="34" t="s">
        <v>55</v>
      </c>
      <c r="D69" s="34"/>
      <c r="E69" s="35"/>
    </row>
    <row r="70" spans="1:5" ht="16.2" customHeight="1" x14ac:dyDescent="0.3">
      <c r="A70" s="67"/>
      <c r="B70" s="38"/>
      <c r="C70" s="39"/>
      <c r="D70" s="39"/>
      <c r="E70" s="40"/>
    </row>
    <row r="71" spans="1:5" ht="22.8" customHeight="1" x14ac:dyDescent="0.3">
      <c r="A71" s="69" t="s">
        <v>136</v>
      </c>
      <c r="B71" s="50" t="s">
        <v>137</v>
      </c>
      <c r="C71" s="34"/>
      <c r="D71" s="34"/>
      <c r="E71" s="35"/>
    </row>
    <row r="72" spans="1:5" ht="25.8" customHeight="1" x14ac:dyDescent="0.3">
      <c r="A72" s="65" t="s">
        <v>43</v>
      </c>
      <c r="B72" s="43" t="s">
        <v>50</v>
      </c>
      <c r="C72" s="39" t="s">
        <v>10</v>
      </c>
      <c r="D72" s="39"/>
      <c r="E72" s="51"/>
    </row>
    <row r="73" spans="1:5" ht="26.4" x14ac:dyDescent="0.3">
      <c r="A73" s="65" t="s">
        <v>44</v>
      </c>
      <c r="B73" s="43" t="s">
        <v>42</v>
      </c>
      <c r="C73" s="39" t="s">
        <v>10</v>
      </c>
      <c r="D73" s="39"/>
      <c r="E73" s="40"/>
    </row>
    <row r="74" spans="1:5" ht="26.4" x14ac:dyDescent="0.3">
      <c r="A74" s="65" t="s">
        <v>45</v>
      </c>
      <c r="B74" s="43" t="s">
        <v>51</v>
      </c>
      <c r="C74" s="39" t="s">
        <v>10</v>
      </c>
      <c r="D74" s="39"/>
      <c r="E74" s="40"/>
    </row>
    <row r="75" spans="1:5" ht="43.8" customHeight="1" x14ac:dyDescent="0.3">
      <c r="A75" s="65" t="s">
        <v>46</v>
      </c>
      <c r="B75" s="43" t="s">
        <v>138</v>
      </c>
      <c r="C75" s="39" t="s">
        <v>6</v>
      </c>
      <c r="D75" s="39"/>
      <c r="E75" s="40"/>
    </row>
    <row r="76" spans="1:5" ht="39.6" x14ac:dyDescent="0.3">
      <c r="A76" s="65" t="s">
        <v>47</v>
      </c>
      <c r="B76" s="43" t="s">
        <v>52</v>
      </c>
      <c r="C76" s="39" t="s">
        <v>6</v>
      </c>
      <c r="D76" s="39"/>
      <c r="E76" s="40"/>
    </row>
    <row r="77" spans="1:5" ht="26.4" x14ac:dyDescent="0.3">
      <c r="A77" s="65" t="s">
        <v>48</v>
      </c>
      <c r="B77" s="43" t="s">
        <v>49</v>
      </c>
      <c r="C77" s="39" t="s">
        <v>12</v>
      </c>
      <c r="D77" s="39"/>
      <c r="E77" s="40"/>
    </row>
    <row r="78" spans="1:5" ht="39.6" x14ac:dyDescent="0.3">
      <c r="A78" s="65" t="s">
        <v>139</v>
      </c>
      <c r="B78" s="31" t="s">
        <v>54</v>
      </c>
      <c r="C78" s="34" t="s">
        <v>55</v>
      </c>
      <c r="D78" s="34"/>
      <c r="E78" s="35"/>
    </row>
  </sheetData>
  <mergeCells count="6">
    <mergeCell ref="A12:A13"/>
    <mergeCell ref="B12:B13"/>
    <mergeCell ref="C12:C13"/>
    <mergeCell ref="D12:E12"/>
    <mergeCell ref="A7:E7"/>
    <mergeCell ref="A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Lot2. Devis travaux</vt:lpstr>
      <vt:lpstr>Lot2. BPU des travaux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Laura Illyassa</cp:lastModifiedBy>
  <dcterms:created xsi:type="dcterms:W3CDTF">2015-03-18T20:50:22Z</dcterms:created>
  <dcterms:modified xsi:type="dcterms:W3CDTF">2022-05-09T14:55:21Z</dcterms:modified>
</cp:coreProperties>
</file>